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lin\Desktop\Industry Handbook 2023\"/>
    </mc:Choice>
  </mc:AlternateContent>
  <bookViews>
    <workbookView xWindow="0" yWindow="0" windowWidth="23040" windowHeight="10512" tabRatio="766" firstSheet="1" activeTab="1"/>
  </bookViews>
  <sheets>
    <sheet name="Sheet1" sheetId="10" state="hidden" r:id="rId1"/>
    <sheet name="Cover" sheetId="12" r:id="rId2"/>
    <sheet name="Notes" sheetId="22" r:id="rId3"/>
    <sheet name="Contents" sheetId="14" r:id="rId4"/>
    <sheet name="Section 1 - Global" sheetId="13" r:id="rId5"/>
    <sheet name="1.Premium Income" sheetId="16" r:id="rId6"/>
    <sheet name="2.Growth Rate" sheetId="17" r:id="rId7"/>
    <sheet name="3.Penetration" sheetId="18" r:id="rId8"/>
    <sheet name="4.Density" sheetId="19" r:id="rId9"/>
    <sheet name="5.GDP Growth Rate" sheetId="20" r:id="rId10"/>
    <sheet name="6.Population" sheetId="21" r:id="rId11"/>
    <sheet name="Section 2 - Local" sheetId="15" r:id="rId12"/>
    <sheet name="7.Overview" sheetId="1" r:id="rId13"/>
    <sheet name="8.Growth Rate" sheetId="23" r:id="rId14"/>
    <sheet name="9.Total Assets - Industry" sheetId="3" r:id="rId15"/>
    <sheet name="10.Distribution of Total Assets" sheetId="4" r:id="rId16"/>
    <sheet name="11.Profitability - Industry" sheetId="5" r:id="rId17"/>
    <sheet name="12.Profitability - LI &amp; GI" sheetId="6" r:id="rId18"/>
    <sheet name="13.Shareholders' Fund" sheetId="7" r:id="rId19"/>
    <sheet name="14.No. of Branch, Empl &amp; Agents" sheetId="8" r:id="rId20"/>
    <sheet name="15. Individual GWP - LT + GI  " sheetId="24" r:id="rId21"/>
    <sheet name="16. Individual Total Assets " sheetId="25" r:id="rId22"/>
    <sheet name="17. Individual SH Funds " sheetId="27" r:id="rId23"/>
    <sheet name="18. Brancs, Emp, Agents" sheetId="28" r:id="rId24"/>
  </sheets>
  <externalReferences>
    <externalReference r:id="rId25"/>
  </externalReferences>
  <definedNames>
    <definedName name="_xlnm.Print_Area" localSheetId="5">'1.Premium Income'!$A$1:$J$52</definedName>
    <definedName name="_xlnm.Print_Area" localSheetId="15">'10.Distribution of Total Assets'!$A$1:$M$16</definedName>
    <definedName name="_xlnm.Print_Area" localSheetId="16">'11.Profitability - Industry'!$A$1:$I$14</definedName>
    <definedName name="_xlnm.Print_Area" localSheetId="17">'12.Profitability - LI &amp; GI'!$A$1:$P$29</definedName>
    <definedName name="_xlnm.Print_Area" localSheetId="18">'13.Shareholders'' Fund'!$A$1:$J$23</definedName>
    <definedName name="_xlnm.Print_Area" localSheetId="19">'14.No. of Branch, Empl &amp; Agents'!$A$1:$Z$85</definedName>
    <definedName name="_xlnm.Print_Area" localSheetId="20">'15. Individual GWP - LT + GI  '!$A$1:$H$36</definedName>
    <definedName name="_xlnm.Print_Area" localSheetId="21">'16. Individual Total Assets '!$A$1:$M$35</definedName>
    <definedName name="_xlnm.Print_Area" localSheetId="22">'17. Individual SH Funds '!$A$1:$K$42</definedName>
    <definedName name="_xlnm.Print_Area" localSheetId="23">'18. Brancs, Emp, Agents'!$A$1:$O$469</definedName>
    <definedName name="_xlnm.Print_Area" localSheetId="6">'2.Growth Rate'!$A$1:$J$51</definedName>
    <definedName name="_xlnm.Print_Area" localSheetId="7">'3.Penetration'!$A$1:$U$94</definedName>
    <definedName name="_xlnm.Print_Area" localSheetId="8">'4.Density'!$A$1:$K$54</definedName>
    <definedName name="_xlnm.Print_Area" localSheetId="9">'5.GDP Growth Rate'!$A$1:$J$18</definedName>
    <definedName name="_xlnm.Print_Area" localSheetId="10">'6.Population'!$A$1:$J$18</definedName>
    <definedName name="_xlnm.Print_Area" localSheetId="12">'7.Overview'!$A$1:$J$25</definedName>
    <definedName name="_xlnm.Print_Area" localSheetId="13">'8.Growth Rate'!$A$1:$H$45</definedName>
    <definedName name="_xlnm.Print_Area" localSheetId="14">'9.Total Assets - Industry'!$A$1:$J$14</definedName>
    <definedName name="_xlnm.Print_Area" localSheetId="3">Contents!$A$1:$D$36</definedName>
    <definedName name="_xlnm.Print_Area" localSheetId="1">Cover!$A$1:$S$26</definedName>
    <definedName name="_xlnm.Print_Area" localSheetId="2">Notes!$A$1:$M$13</definedName>
    <definedName name="_xlnm.Print_Area" localSheetId="4">'Section 1 - Global'!$A$1:$Z$31</definedName>
    <definedName name="_xlnm.Print_Area" localSheetId="11">'Section 2 - Local'!$A$1:$S$28</definedName>
    <definedName name="Z_2ACFE167_4169_43A6_9AB2_59D5A2DA2DB4_.wvu.PrintArea" localSheetId="22" hidden="1">'17. Individual SH Funds '!$B$3:$B$45</definedName>
    <definedName name="Z_5E394B0B_7867_4722_9497_A93AB2A9A773_.wvu.PrintArea" localSheetId="20" hidden="1">'15. Individual GWP - LT + GI  '!$A$1:$G$36</definedName>
    <definedName name="Z_5E394B0B_7867_4722_9497_A93AB2A9A773_.wvu.PrintArea" localSheetId="22" hidden="1">'17. Individual SH Funds '!$B$3:$B$45</definedName>
    <definedName name="Z_5E394B0B_7867_4722_9497_A93AB2A9A773_.wvu.PrintArea" localSheetId="23" hidden="1">'18. Brancs, Emp, Agents'!$B$325:$N$436</definedName>
    <definedName name="Z_8A2AFBA4_BC0D_47DB_BC87_22A66B6E47A0_.wvu.Cols" localSheetId="21" hidden="1">'16. Individual Total Assets '!#REF!</definedName>
    <definedName name="Z_8A2AFBA4_BC0D_47DB_BC87_22A66B6E47A0_.wvu.Cols" localSheetId="22" hidden="1">'17. Individual SH Funds '!#REF!</definedName>
    <definedName name="Z_8A2AFBA4_BC0D_47DB_BC87_22A66B6E47A0_.wvu.PrintArea" localSheetId="21" hidden="1">'16. Individual Total Assets '!#REF!</definedName>
    <definedName name="Z_8A2AFBA4_BC0D_47DB_BC87_22A66B6E47A0_.wvu.PrintArea" localSheetId="22" hidden="1">'17. Individual SH Funds '!#REF!</definedName>
    <definedName name="Z_8A2AFBA4_BC0D_47DB_BC87_22A66B6E47A0_.wvu.PrintArea" localSheetId="23" hidden="1">'18. Brancs, Emp, Agents'!$B$2:$O$289</definedName>
    <definedName name="Z_967E0446_E234_427F_8E57_7FE287052E2E_.wvu.PrintArea" localSheetId="22" hidden="1">'17. Individual SH Funds '!$B$3:$B$45</definedName>
    <definedName name="Z_B1E1B596_A9A1_411D_A882_A48CB025B978_.wvu.Cols" localSheetId="21" hidden="1">'16. Individual Total Assets '!#REF!</definedName>
    <definedName name="Z_B1E1B596_A9A1_411D_A882_A48CB025B978_.wvu.PrintArea" localSheetId="20" hidden="1">'15. Individual GWP - LT + GI  '!$B$3:$G$36</definedName>
    <definedName name="Z_B1E1B596_A9A1_411D_A882_A48CB025B978_.wvu.PrintArea" localSheetId="21" hidden="1">'16. Individual Total Assets '!$A$2:$I$41</definedName>
    <definedName name="Z_B1E1B596_A9A1_411D_A882_A48CB025B978_.wvu.PrintArea" localSheetId="22" hidden="1">'17. Individual SH Funds '!$B$3:$D$44</definedName>
    <definedName name="Z_B1E1B596_A9A1_411D_A882_A48CB025B978_.wvu.PrintArea" localSheetId="23" hidden="1">'18. Brancs, Emp, Agents'!$B$2:$O$289</definedName>
    <definedName name="Z_B2E1A0C6_5BA1_4CF1_B412_16D81FCDF11F_.wvu.PrintArea" localSheetId="22" hidden="1">'17. Individual SH Funds '!$B$3:$B$45</definedName>
    <definedName name="Z_CEBD2831_4C30_417E_804F_59BB3DFB519D_.wvu.Cols" localSheetId="21" hidden="1">'16. Individual Total Assets '!#REF!,'16. Individual Total Assets '!#REF!</definedName>
    <definedName name="Z_CEBD2831_4C30_417E_804F_59BB3DFB519D_.wvu.Cols" localSheetId="22" hidden="1">'17. Individual SH Funds '!#REF!</definedName>
    <definedName name="Z_CEBD2831_4C30_417E_804F_59BB3DFB519D_.wvu.PrintArea" localSheetId="21" hidden="1">'16. Individual Total Assets '!$B$2:$C$34</definedName>
    <definedName name="Z_CEBD2831_4C30_417E_804F_59BB3DFB519D_.wvu.PrintArea" localSheetId="23" hidden="1">'18. Brancs, Emp, Agents'!$B$2:$O$289</definedName>
    <definedName name="Z_F66B1C5E_2E3D_4890_AA4B_3A6E976CA29E_.wvu.Cols" localSheetId="21" hidden="1">'16. Individual Total Assets '!#REF!</definedName>
    <definedName name="Z_F66B1C5E_2E3D_4890_AA4B_3A6E976CA29E_.wvu.PrintArea" localSheetId="21" hidden="1">'16. Individual Total Assets '!#REF!</definedName>
    <definedName name="Z_F66B1C5E_2E3D_4890_AA4B_3A6E976CA29E_.wvu.PrintArea" localSheetId="23" hidden="1">'18. Brancs, Emp, Agents'!$B$2:$O$289</definedName>
    <definedName name="Z_F7C0CA98_A3B8_42B1_9940_E27294444C95_.wvu.PrintArea" localSheetId="21" hidden="1">'16. Individual Total Assets '!#REF!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68" i="28" l="1"/>
  <c r="M468" i="28"/>
  <c r="L468" i="28"/>
  <c r="K468" i="28"/>
  <c r="J468" i="28"/>
  <c r="I468" i="28"/>
  <c r="H468" i="28"/>
  <c r="G468" i="28"/>
  <c r="F468" i="28"/>
  <c r="E468" i="28"/>
  <c r="D468" i="28"/>
  <c r="N452" i="28"/>
  <c r="M452" i="28"/>
  <c r="L452" i="28"/>
  <c r="K452" i="28"/>
  <c r="J452" i="28"/>
  <c r="I452" i="28"/>
  <c r="H452" i="28"/>
  <c r="G452" i="28"/>
  <c r="F452" i="28"/>
  <c r="E452" i="28"/>
  <c r="D452" i="28"/>
  <c r="N435" i="28"/>
  <c r="M435" i="28"/>
  <c r="L435" i="28"/>
  <c r="K435" i="28"/>
  <c r="J435" i="28"/>
  <c r="I435" i="28"/>
  <c r="H435" i="28"/>
  <c r="G435" i="28"/>
  <c r="F435" i="28"/>
  <c r="E435" i="28"/>
  <c r="M419" i="28"/>
  <c r="L419" i="28"/>
  <c r="K419" i="28"/>
  <c r="J419" i="28"/>
  <c r="I419" i="28"/>
  <c r="H419" i="28"/>
  <c r="G419" i="28"/>
  <c r="F419" i="28"/>
  <c r="E419" i="28"/>
  <c r="C419" i="28"/>
  <c r="N412" i="28"/>
  <c r="N419" i="28"/>
  <c r="N403" i="28"/>
  <c r="M403" i="28"/>
  <c r="L403" i="28"/>
  <c r="K403" i="28"/>
  <c r="J403" i="28"/>
  <c r="I403" i="28"/>
  <c r="H403" i="28"/>
  <c r="G403" i="28"/>
  <c r="F403" i="28"/>
  <c r="E403" i="28"/>
  <c r="D403" i="28"/>
  <c r="N386" i="28"/>
  <c r="K386" i="28"/>
  <c r="J386" i="28"/>
  <c r="G386" i="28"/>
  <c r="F386" i="28"/>
  <c r="C386" i="28"/>
  <c r="N370" i="28"/>
  <c r="K370" i="28"/>
  <c r="J370" i="28"/>
  <c r="G370" i="28"/>
  <c r="F370" i="28"/>
  <c r="C370" i="28"/>
  <c r="N354" i="28"/>
  <c r="M354" i="28"/>
  <c r="L354" i="28"/>
  <c r="K354" i="28"/>
  <c r="I354" i="28"/>
  <c r="H354" i="28"/>
  <c r="G354" i="28"/>
  <c r="E354" i="28"/>
  <c r="D354" i="28"/>
  <c r="C354" i="28"/>
  <c r="J353" i="28"/>
  <c r="F353" i="28"/>
  <c r="J352" i="28"/>
  <c r="F352" i="28"/>
  <c r="J351" i="28"/>
  <c r="F351" i="28"/>
  <c r="J350" i="28"/>
  <c r="F350" i="28"/>
  <c r="J349" i="28"/>
  <c r="F349" i="28"/>
  <c r="J348" i="28"/>
  <c r="F348" i="28"/>
  <c r="J347" i="28"/>
  <c r="F347" i="28"/>
  <c r="J346" i="28"/>
  <c r="F346" i="28"/>
  <c r="J345" i="28"/>
  <c r="J354" i="28"/>
  <c r="F345" i="28"/>
  <c r="N337" i="28"/>
  <c r="M337" i="28"/>
  <c r="L337" i="28"/>
  <c r="K337" i="28"/>
  <c r="J337" i="28"/>
  <c r="I337" i="28"/>
  <c r="H337" i="28"/>
  <c r="G337" i="28"/>
  <c r="F337" i="28"/>
  <c r="E337" i="28"/>
  <c r="N321" i="28"/>
  <c r="M321" i="28"/>
  <c r="L321" i="28"/>
  <c r="K321" i="28"/>
  <c r="J321" i="28"/>
  <c r="I321" i="28"/>
  <c r="H321" i="28"/>
  <c r="G321" i="28"/>
  <c r="F321" i="28"/>
  <c r="E321" i="28"/>
  <c r="D321" i="28"/>
  <c r="N305" i="28"/>
  <c r="M305" i="28"/>
  <c r="L305" i="28"/>
  <c r="K305" i="28"/>
  <c r="J305" i="28"/>
  <c r="I305" i="28"/>
  <c r="H305" i="28"/>
  <c r="G305" i="28"/>
  <c r="F305" i="28"/>
  <c r="E305" i="28"/>
  <c r="D305" i="28"/>
  <c r="C305" i="28"/>
  <c r="N288" i="28"/>
  <c r="M288" i="28"/>
  <c r="L288" i="28"/>
  <c r="K288" i="28"/>
  <c r="J288" i="28"/>
  <c r="I288" i="28"/>
  <c r="H288" i="28"/>
  <c r="G288" i="28"/>
  <c r="F288" i="28"/>
  <c r="E288" i="28"/>
  <c r="D288" i="28"/>
  <c r="N272" i="28"/>
  <c r="M272" i="28"/>
  <c r="L272" i="28"/>
  <c r="K272" i="28"/>
  <c r="J272" i="28"/>
  <c r="I272" i="28"/>
  <c r="H272" i="28"/>
  <c r="G272" i="28"/>
  <c r="F272" i="28"/>
  <c r="E272" i="28"/>
  <c r="D272" i="28"/>
  <c r="N256" i="28"/>
  <c r="M256" i="28"/>
  <c r="L256" i="28"/>
  <c r="K256" i="28"/>
  <c r="J256" i="28"/>
  <c r="I256" i="28"/>
  <c r="H256" i="28"/>
  <c r="G256" i="28"/>
  <c r="F256" i="28"/>
  <c r="E256" i="28"/>
  <c r="D256" i="28"/>
  <c r="C256" i="28"/>
  <c r="N239" i="28"/>
  <c r="M239" i="28"/>
  <c r="L239" i="28"/>
  <c r="K239" i="28"/>
  <c r="J239" i="28"/>
  <c r="I239" i="28"/>
  <c r="H239" i="28"/>
  <c r="G239" i="28"/>
  <c r="F239" i="28"/>
  <c r="E239" i="28"/>
  <c r="D239" i="28"/>
  <c r="C239" i="28"/>
  <c r="N223" i="28"/>
  <c r="L223" i="28"/>
  <c r="J223" i="28"/>
  <c r="H223" i="28"/>
  <c r="F223" i="28"/>
  <c r="D223" i="28"/>
  <c r="N207" i="28"/>
  <c r="K207" i="28"/>
  <c r="J207" i="28"/>
  <c r="G207" i="28"/>
  <c r="F207" i="28"/>
  <c r="C207" i="28"/>
  <c r="N190" i="28"/>
  <c r="K190" i="28"/>
  <c r="J190" i="28"/>
  <c r="G190" i="28"/>
  <c r="F190" i="28"/>
  <c r="C190" i="28"/>
  <c r="N174" i="28"/>
  <c r="L174" i="28"/>
  <c r="J174" i="28"/>
  <c r="H174" i="28"/>
  <c r="F174" i="28"/>
  <c r="D174" i="28"/>
  <c r="N158" i="28"/>
  <c r="M158" i="28"/>
  <c r="L158" i="28"/>
  <c r="K158" i="28"/>
  <c r="J158" i="28"/>
  <c r="I158" i="28"/>
  <c r="H158" i="28"/>
  <c r="G158" i="28"/>
  <c r="F158" i="28"/>
  <c r="E158" i="28"/>
  <c r="D158" i="28"/>
  <c r="C158" i="28"/>
  <c r="N141" i="28"/>
  <c r="M141" i="28"/>
  <c r="L141" i="28"/>
  <c r="K141" i="28"/>
  <c r="J141" i="28"/>
  <c r="I141" i="28"/>
  <c r="H141" i="28"/>
  <c r="G141" i="28"/>
  <c r="F141" i="28"/>
  <c r="E141" i="28"/>
  <c r="D141" i="28"/>
  <c r="C141" i="28"/>
  <c r="N125" i="28"/>
  <c r="L125" i="28"/>
  <c r="J125" i="28"/>
  <c r="H125" i="28"/>
  <c r="F125" i="28"/>
  <c r="D125" i="28"/>
  <c r="N110" i="28"/>
  <c r="L110" i="28"/>
  <c r="J110" i="28"/>
  <c r="H110" i="28"/>
  <c r="F110" i="28"/>
  <c r="D110" i="28"/>
  <c r="N94" i="28"/>
  <c r="L94" i="28"/>
  <c r="J94" i="28"/>
  <c r="H94" i="28"/>
  <c r="F94" i="28"/>
  <c r="D94" i="28"/>
  <c r="N79" i="28"/>
  <c r="M79" i="28"/>
  <c r="L79" i="28"/>
  <c r="K79" i="28"/>
  <c r="J79" i="28"/>
  <c r="I79" i="28"/>
  <c r="H79" i="28"/>
  <c r="G79" i="28"/>
  <c r="F79" i="28"/>
  <c r="E79" i="28"/>
  <c r="D79" i="28"/>
  <c r="C79" i="28"/>
  <c r="L64" i="28"/>
  <c r="H64" i="28"/>
  <c r="D64" i="28"/>
  <c r="N63" i="28"/>
  <c r="J63" i="28"/>
  <c r="F63" i="28"/>
  <c r="N62" i="28"/>
  <c r="J62" i="28"/>
  <c r="F62" i="28"/>
  <c r="N61" i="28"/>
  <c r="J61" i="28"/>
  <c r="F61" i="28"/>
  <c r="N60" i="28"/>
  <c r="J60" i="28"/>
  <c r="F60" i="28"/>
  <c r="N59" i="28"/>
  <c r="J59" i="28"/>
  <c r="F59" i="28"/>
  <c r="N58" i="28"/>
  <c r="J58" i="28"/>
  <c r="F58" i="28"/>
  <c r="N57" i="28"/>
  <c r="J57" i="28"/>
  <c r="F57" i="28"/>
  <c r="N56" i="28"/>
  <c r="J56" i="28"/>
  <c r="F56" i="28"/>
  <c r="N55" i="28"/>
  <c r="J55" i="28"/>
  <c r="F55" i="28"/>
  <c r="N48" i="28"/>
  <c r="M48" i="28"/>
  <c r="L48" i="28"/>
  <c r="K48" i="28"/>
  <c r="J48" i="28"/>
  <c r="I48" i="28"/>
  <c r="H48" i="28"/>
  <c r="G48" i="28"/>
  <c r="F48" i="28"/>
  <c r="E48" i="28"/>
  <c r="D48" i="28"/>
  <c r="C48" i="28"/>
  <c r="N33" i="28"/>
  <c r="M33" i="28"/>
  <c r="L33" i="28"/>
  <c r="K33" i="28"/>
  <c r="J33" i="28"/>
  <c r="I33" i="28"/>
  <c r="H33" i="28"/>
  <c r="G33" i="28"/>
  <c r="F33" i="28"/>
  <c r="E33" i="28"/>
  <c r="D33" i="28"/>
  <c r="C33" i="28"/>
  <c r="M16" i="28"/>
  <c r="L16" i="28"/>
  <c r="K16" i="28"/>
  <c r="N16" i="28"/>
  <c r="I16" i="28"/>
  <c r="H16" i="28"/>
  <c r="G16" i="28"/>
  <c r="E16" i="28"/>
  <c r="D16" i="28"/>
  <c r="C16" i="28"/>
  <c r="M15" i="28"/>
  <c r="L15" i="28"/>
  <c r="K15" i="28"/>
  <c r="I15" i="28"/>
  <c r="H15" i="28"/>
  <c r="G15" i="28"/>
  <c r="J15" i="28"/>
  <c r="E15" i="28"/>
  <c r="D15" i="28"/>
  <c r="C15" i="28"/>
  <c r="M14" i="28"/>
  <c r="L14" i="28"/>
  <c r="K14" i="28"/>
  <c r="I14" i="28"/>
  <c r="H14" i="28"/>
  <c r="G14" i="28"/>
  <c r="E14" i="28"/>
  <c r="D14" i="28"/>
  <c r="C14" i="28"/>
  <c r="M13" i="28"/>
  <c r="L13" i="28"/>
  <c r="K13" i="28"/>
  <c r="I13" i="28"/>
  <c r="H13" i="28"/>
  <c r="G13" i="28"/>
  <c r="E13" i="28"/>
  <c r="D13" i="28"/>
  <c r="C13" i="28"/>
  <c r="M12" i="28"/>
  <c r="L12" i="28"/>
  <c r="K12" i="28"/>
  <c r="N12" i="28"/>
  <c r="I12" i="28"/>
  <c r="H12" i="28"/>
  <c r="G12" i="28"/>
  <c r="E12" i="28"/>
  <c r="D12" i="28"/>
  <c r="C12" i="28"/>
  <c r="M11" i="28"/>
  <c r="L11" i="28"/>
  <c r="K11" i="28"/>
  <c r="I11" i="28"/>
  <c r="H11" i="28"/>
  <c r="G11" i="28"/>
  <c r="E11" i="28"/>
  <c r="D11" i="28"/>
  <c r="C11" i="28"/>
  <c r="M10" i="28"/>
  <c r="L10" i="28"/>
  <c r="K10" i="28"/>
  <c r="I10" i="28"/>
  <c r="H10" i="28"/>
  <c r="G10" i="28"/>
  <c r="E10" i="28"/>
  <c r="D10" i="28"/>
  <c r="C10" i="28"/>
  <c r="F10" i="28"/>
  <c r="M9" i="28"/>
  <c r="L9" i="28"/>
  <c r="K9" i="28"/>
  <c r="I9" i="28"/>
  <c r="H9" i="28"/>
  <c r="G9" i="28"/>
  <c r="E9" i="28"/>
  <c r="D9" i="28"/>
  <c r="C9" i="28"/>
  <c r="M8" i="28"/>
  <c r="L8" i="28"/>
  <c r="K8" i="28"/>
  <c r="N8" i="28"/>
  <c r="I8" i="28"/>
  <c r="H8" i="28"/>
  <c r="G8" i="28"/>
  <c r="E8" i="28"/>
  <c r="D8" i="28"/>
  <c r="C8" i="28"/>
  <c r="G38" i="27"/>
  <c r="F38" i="27"/>
  <c r="E38" i="27"/>
  <c r="H37" i="27"/>
  <c r="I37" i="27"/>
  <c r="C37" i="27"/>
  <c r="H36" i="27"/>
  <c r="I36" i="27"/>
  <c r="H35" i="27"/>
  <c r="I35" i="27"/>
  <c r="C35" i="27"/>
  <c r="H34" i="27"/>
  <c r="I34" i="27"/>
  <c r="C34" i="27"/>
  <c r="H33" i="27"/>
  <c r="I33" i="27"/>
  <c r="C33" i="27"/>
  <c r="H32" i="27"/>
  <c r="I32" i="27"/>
  <c r="C32" i="27"/>
  <c r="H31" i="27"/>
  <c r="I31" i="27"/>
  <c r="C31" i="27"/>
  <c r="H30" i="27"/>
  <c r="I30" i="27"/>
  <c r="H29" i="27"/>
  <c r="I29" i="27"/>
  <c r="C29" i="27"/>
  <c r="H28" i="27"/>
  <c r="I28" i="27"/>
  <c r="C28" i="27"/>
  <c r="H27" i="27"/>
  <c r="I27" i="27"/>
  <c r="C27" i="27"/>
  <c r="H26" i="27"/>
  <c r="I26" i="27"/>
  <c r="C26" i="27"/>
  <c r="H25" i="27"/>
  <c r="I25" i="27"/>
  <c r="C25" i="27"/>
  <c r="H24" i="27"/>
  <c r="I24" i="27"/>
  <c r="C24" i="27"/>
  <c r="H23" i="27"/>
  <c r="I23" i="27"/>
  <c r="C23" i="27"/>
  <c r="H22" i="27"/>
  <c r="I22" i="27"/>
  <c r="C22" i="27"/>
  <c r="H21" i="27"/>
  <c r="I21" i="27"/>
  <c r="C21" i="27"/>
  <c r="H20" i="27"/>
  <c r="I20" i="27"/>
  <c r="C20" i="27"/>
  <c r="H19" i="27"/>
  <c r="I19" i="27"/>
  <c r="C19" i="27"/>
  <c r="H18" i="27"/>
  <c r="I18" i="27"/>
  <c r="C18" i="27"/>
  <c r="H17" i="27"/>
  <c r="I17" i="27"/>
  <c r="C17" i="27"/>
  <c r="H16" i="27"/>
  <c r="I16" i="27"/>
  <c r="C16" i="27"/>
  <c r="H15" i="27"/>
  <c r="I15" i="27"/>
  <c r="C15" i="27"/>
  <c r="H14" i="27"/>
  <c r="I14" i="27"/>
  <c r="C14" i="27"/>
  <c r="H13" i="27"/>
  <c r="I13" i="27"/>
  <c r="C13" i="27"/>
  <c r="H12" i="27"/>
  <c r="I12" i="27"/>
  <c r="C12" i="27"/>
  <c r="H11" i="27"/>
  <c r="I11" i="27"/>
  <c r="C11" i="27"/>
  <c r="H10" i="27"/>
  <c r="H38" i="27"/>
  <c r="C10" i="27"/>
  <c r="J34" i="25"/>
  <c r="I34" i="25"/>
  <c r="H34" i="25"/>
  <c r="E34" i="25"/>
  <c r="D34" i="25"/>
  <c r="C34" i="25"/>
  <c r="K33" i="25"/>
  <c r="F33" i="25"/>
  <c r="K32" i="25"/>
  <c r="F32" i="25"/>
  <c r="K31" i="25"/>
  <c r="F31" i="25"/>
  <c r="K30" i="25"/>
  <c r="F30" i="25"/>
  <c r="K29" i="25"/>
  <c r="F29" i="25"/>
  <c r="K28" i="25"/>
  <c r="F28" i="25"/>
  <c r="K27" i="25"/>
  <c r="F27" i="25"/>
  <c r="K26" i="25"/>
  <c r="F26" i="25"/>
  <c r="K25" i="25"/>
  <c r="F25" i="25"/>
  <c r="K24" i="25"/>
  <c r="F24" i="25"/>
  <c r="K23" i="25"/>
  <c r="F23" i="25"/>
  <c r="K22" i="25"/>
  <c r="F22" i="25"/>
  <c r="K21" i="25"/>
  <c r="F21" i="25"/>
  <c r="K20" i="25"/>
  <c r="F20" i="25"/>
  <c r="K19" i="25"/>
  <c r="F19" i="25"/>
  <c r="K18" i="25"/>
  <c r="F18" i="25"/>
  <c r="K17" i="25"/>
  <c r="F17" i="25"/>
  <c r="K16" i="25"/>
  <c r="F16" i="25"/>
  <c r="K15" i="25"/>
  <c r="F15" i="25"/>
  <c r="K14" i="25"/>
  <c r="F14" i="25"/>
  <c r="K13" i="25"/>
  <c r="F13" i="25"/>
  <c r="K12" i="25"/>
  <c r="F12" i="25"/>
  <c r="K11" i="25"/>
  <c r="F11" i="25"/>
  <c r="K10" i="25"/>
  <c r="F10" i="25"/>
  <c r="K9" i="25"/>
  <c r="F9" i="25"/>
  <c r="K8" i="25"/>
  <c r="F8" i="25"/>
  <c r="K7" i="25"/>
  <c r="F7" i="25"/>
  <c r="D35" i="24"/>
  <c r="C35" i="24"/>
  <c r="F34" i="24"/>
  <c r="E34" i="24"/>
  <c r="F33" i="24"/>
  <c r="E33" i="24"/>
  <c r="E32" i="24"/>
  <c r="E31" i="24"/>
  <c r="E30" i="24"/>
  <c r="E29" i="24"/>
  <c r="E28" i="24"/>
  <c r="E27" i="24"/>
  <c r="F26" i="24"/>
  <c r="E26" i="24"/>
  <c r="E25" i="24"/>
  <c r="E24" i="24"/>
  <c r="E23" i="24"/>
  <c r="E22" i="24"/>
  <c r="E21" i="24"/>
  <c r="E20" i="24"/>
  <c r="E19" i="24"/>
  <c r="E18" i="24"/>
  <c r="E17" i="24"/>
  <c r="E16" i="24"/>
  <c r="E15" i="24"/>
  <c r="E14" i="24"/>
  <c r="E13" i="24"/>
  <c r="E12" i="24"/>
  <c r="E11" i="24"/>
  <c r="E10" i="24"/>
  <c r="E9" i="24"/>
  <c r="E8" i="24"/>
  <c r="E7" i="24"/>
  <c r="F30" i="24"/>
  <c r="F31" i="24"/>
  <c r="G31" i="24"/>
  <c r="G34" i="24"/>
  <c r="F13" i="28"/>
  <c r="N15" i="28"/>
  <c r="J14" i="28"/>
  <c r="J9" i="28"/>
  <c r="N10" i="28"/>
  <c r="F12" i="28"/>
  <c r="J13" i="28"/>
  <c r="N14" i="28"/>
  <c r="F16" i="28"/>
  <c r="J8" i="28"/>
  <c r="N9" i="28"/>
  <c r="F11" i="28"/>
  <c r="J12" i="28"/>
  <c r="N11" i="28"/>
  <c r="D17" i="28"/>
  <c r="E17" i="28"/>
  <c r="N13" i="28"/>
  <c r="F354" i="28"/>
  <c r="H17" i="28"/>
  <c r="L17" i="28"/>
  <c r="J64" i="28"/>
  <c r="J11" i="28"/>
  <c r="M17" i="28"/>
  <c r="N64" i="28"/>
  <c r="F9" i="28"/>
  <c r="F15" i="28"/>
  <c r="I17" i="28"/>
  <c r="K17" i="28"/>
  <c r="F64" i="28"/>
  <c r="J10" i="28"/>
  <c r="J16" i="28"/>
  <c r="F8" i="28"/>
  <c r="F14" i="28"/>
  <c r="K34" i="25"/>
  <c r="L9" i="25"/>
  <c r="F34" i="25"/>
  <c r="G13" i="25"/>
  <c r="G33" i="24"/>
  <c r="G30" i="24"/>
  <c r="G27" i="24"/>
  <c r="G8" i="24"/>
  <c r="G32" i="24"/>
  <c r="G14" i="24"/>
  <c r="G15" i="24"/>
  <c r="G26" i="24"/>
  <c r="G11" i="24"/>
  <c r="G28" i="24"/>
  <c r="G21" i="24"/>
  <c r="F27" i="24"/>
  <c r="F28" i="24"/>
  <c r="F29" i="24"/>
  <c r="F19" i="24"/>
  <c r="F21" i="24"/>
  <c r="F25" i="24"/>
  <c r="F14" i="24"/>
  <c r="F32" i="24"/>
  <c r="F15" i="24"/>
  <c r="F18" i="24"/>
  <c r="F20" i="24"/>
  <c r="F22" i="24"/>
  <c r="G29" i="24"/>
  <c r="F9" i="24"/>
  <c r="F16" i="24"/>
  <c r="F23" i="24"/>
  <c r="F10" i="24"/>
  <c r="F17" i="24"/>
  <c r="C17" i="28"/>
  <c r="G17" i="28"/>
  <c r="I10" i="27"/>
  <c r="F12" i="24"/>
  <c r="G18" i="24"/>
  <c r="F24" i="24"/>
  <c r="E35" i="24"/>
  <c r="F7" i="24"/>
  <c r="F13" i="24"/>
  <c r="G19" i="24"/>
  <c r="G25" i="24"/>
  <c r="J17" i="28"/>
  <c r="N17" i="28"/>
  <c r="F17" i="28"/>
  <c r="L29" i="25"/>
  <c r="L20" i="25"/>
  <c r="L14" i="25"/>
  <c r="L23" i="25"/>
  <c r="L8" i="25"/>
  <c r="L17" i="25"/>
  <c r="L31" i="25"/>
  <c r="L11" i="25"/>
  <c r="L25" i="25"/>
  <c r="L28" i="25"/>
  <c r="L19" i="25"/>
  <c r="L22" i="25"/>
  <c r="L13" i="25"/>
  <c r="L16" i="25"/>
  <c r="L7" i="25"/>
  <c r="L10" i="25"/>
  <c r="L30" i="25"/>
  <c r="L33" i="25"/>
  <c r="L24" i="25"/>
  <c r="L27" i="25"/>
  <c r="L32" i="25"/>
  <c r="L18" i="25"/>
  <c r="L21" i="25"/>
  <c r="L26" i="25"/>
  <c r="L12" i="25"/>
  <c r="L15" i="25"/>
  <c r="G12" i="25"/>
  <c r="G15" i="25"/>
  <c r="G29" i="25"/>
  <c r="G9" i="25"/>
  <c r="G23" i="25"/>
  <c r="G32" i="25"/>
  <c r="G17" i="25"/>
  <c r="G26" i="25"/>
  <c r="G11" i="25"/>
  <c r="G20" i="25"/>
  <c r="G28" i="25"/>
  <c r="G14" i="25"/>
  <c r="G22" i="25"/>
  <c r="G8" i="25"/>
  <c r="G16" i="25"/>
  <c r="G7" i="25"/>
  <c r="G10" i="25"/>
  <c r="G31" i="25"/>
  <c r="G30" i="25"/>
  <c r="G33" i="25"/>
  <c r="G25" i="25"/>
  <c r="G24" i="25"/>
  <c r="G27" i="25"/>
  <c r="G19" i="25"/>
  <c r="G18" i="25"/>
  <c r="G21" i="25"/>
  <c r="G35" i="24"/>
  <c r="I38" i="27"/>
  <c r="F35" i="24"/>
  <c r="L34" i="25"/>
  <c r="G34" i="25"/>
  <c r="J24" i="27"/>
  <c r="J12" i="27"/>
  <c r="J21" i="27"/>
  <c r="J11" i="27"/>
  <c r="J19" i="27"/>
  <c r="J26" i="27"/>
  <c r="J28" i="27"/>
  <c r="J37" i="27"/>
  <c r="J17" i="27"/>
  <c r="J30" i="27"/>
  <c r="J34" i="27"/>
  <c r="J32" i="27"/>
  <c r="J22" i="27"/>
  <c r="J14" i="27"/>
  <c r="J18" i="27"/>
  <c r="J29" i="27"/>
  <c r="J25" i="27"/>
  <c r="J31" i="27"/>
  <c r="J13" i="27"/>
  <c r="J20" i="27"/>
  <c r="J23" i="27"/>
  <c r="J36" i="27"/>
  <c r="J15" i="27"/>
  <c r="J35" i="27"/>
  <c r="J16" i="27"/>
  <c r="J27" i="27"/>
  <c r="J33" i="27"/>
  <c r="J10" i="27"/>
  <c r="J38" i="27"/>
  <c r="E63" i="8"/>
  <c r="F63" i="8"/>
  <c r="G63" i="8"/>
  <c r="H63" i="8"/>
  <c r="H17" i="7"/>
  <c r="E17" i="7"/>
  <c r="F17" i="7"/>
  <c r="G17" i="7"/>
  <c r="D17" i="7"/>
  <c r="H10" i="7"/>
  <c r="E10" i="7"/>
  <c r="F10" i="7"/>
  <c r="G10" i="7"/>
  <c r="D10" i="7"/>
  <c r="G9" i="5"/>
  <c r="D9" i="5"/>
  <c r="E9" i="5"/>
  <c r="F9" i="5"/>
  <c r="C9" i="5"/>
  <c r="K12" i="4"/>
  <c r="I12" i="4"/>
  <c r="D12" i="4"/>
  <c r="E12" i="4"/>
  <c r="F12" i="4"/>
  <c r="G12" i="4"/>
  <c r="C12" i="4"/>
  <c r="H9" i="3"/>
  <c r="E9" i="3"/>
  <c r="F9" i="3"/>
  <c r="G9" i="3"/>
  <c r="D9" i="3"/>
  <c r="H8" i="1"/>
  <c r="E8" i="1"/>
  <c r="F8" i="1"/>
  <c r="G8" i="1"/>
  <c r="D8" i="1"/>
  <c r="H13" i="7"/>
  <c r="H19" i="7"/>
  <c r="E13" i="7"/>
  <c r="E19" i="7"/>
  <c r="F13" i="7"/>
  <c r="F19" i="7"/>
  <c r="G13" i="7"/>
  <c r="G19" i="7"/>
  <c r="D13" i="7"/>
  <c r="D19" i="7"/>
  <c r="C38" i="27" l="1"/>
  <c r="D13" i="27"/>
  <c r="D21" i="27"/>
  <c r="D28" i="27"/>
  <c r="D25" i="27"/>
  <c r="D17" i="27"/>
  <c r="D24" i="27"/>
  <c r="D30" i="27"/>
  <c r="D33" i="27"/>
  <c r="D16" i="27"/>
  <c r="D36" i="27"/>
  <c r="D18" i="27"/>
  <c r="D20" i="27"/>
  <c r="D37" i="27"/>
  <c r="D34" i="27"/>
  <c r="D29" i="27"/>
  <c r="D27" i="27"/>
  <c r="D15" i="27"/>
  <c r="D10" i="27"/>
  <c r="D35" i="27"/>
  <c r="D23" i="27"/>
  <c r="D32" i="27"/>
  <c r="D14" i="27"/>
  <c r="D22" i="27"/>
  <c r="D26" i="27"/>
  <c r="D31" i="27"/>
  <c r="D11" i="27"/>
  <c r="D19" i="27"/>
  <c r="D12" i="27"/>
  <c r="D38" i="27" l="1"/>
</calcChain>
</file>

<file path=xl/comments1.xml><?xml version="1.0" encoding="utf-8"?>
<comments xmlns="http://schemas.openxmlformats.org/spreadsheetml/2006/main">
  <authors>
    <author>Manthila Wijeratne</author>
  </authors>
  <commentList>
    <comment ref="H22" authorId="0" shapeId="0">
      <text>
        <r>
          <rPr>
            <b/>
            <sz val="9"/>
            <color indexed="81"/>
            <rFont val="Tahoma"/>
            <family val="2"/>
          </rPr>
          <t>Manthila Wijeratne:</t>
        </r>
        <r>
          <rPr>
            <sz val="9"/>
            <color indexed="81"/>
            <rFont val="Tahoma"/>
            <family val="2"/>
          </rPr>
          <t xml:space="preserve">
Includes TA of NIC</t>
        </r>
      </text>
    </comment>
  </commentList>
</comments>
</file>

<file path=xl/comments2.xml><?xml version="1.0" encoding="utf-8"?>
<comments xmlns="http://schemas.openxmlformats.org/spreadsheetml/2006/main">
  <authors>
    <author>Manthila Wijeratne</author>
  </authors>
  <commentList>
    <comment ref="H30" authorId="0" shapeId="0">
      <text>
        <r>
          <rPr>
            <b/>
            <sz val="9"/>
            <color indexed="81"/>
            <rFont val="Tahoma"/>
            <family val="2"/>
          </rPr>
          <t>Manthila Wijeratne:</t>
        </r>
        <r>
          <rPr>
            <sz val="9"/>
            <color indexed="81"/>
            <rFont val="Tahoma"/>
            <family val="2"/>
          </rPr>
          <t xml:space="preserve">
Includes SH Funds of general business, SRCC &amp; T and RI.</t>
        </r>
      </text>
    </comment>
  </commentList>
</comments>
</file>

<file path=xl/sharedStrings.xml><?xml version="1.0" encoding="utf-8"?>
<sst xmlns="http://schemas.openxmlformats.org/spreadsheetml/2006/main" count="1400" uniqueCount="277">
  <si>
    <t>Industry Outlook</t>
  </si>
  <si>
    <t xml:space="preserve">   Global and Local Insurance Outlook - 2023</t>
  </si>
  <si>
    <t xml:space="preserve">Published By </t>
  </si>
  <si>
    <t>Insurance Regulatory Commission of Sri Lanka</t>
  </si>
  <si>
    <t>Following General Notes supplement when interpreting the data of Tables and Charts of the Statistical Review:</t>
  </si>
  <si>
    <t>Tables and Charts depicted in this report are based on the statistics provided by the Local and Global Insurance companies and Insurance Brokering Companies.</t>
  </si>
  <si>
    <t>Data submitted by NITF regarding Risk Based Capital were not taken into account in order to maintain comparability because NITF handles both reinsurance and insurance business.</t>
  </si>
  <si>
    <t>Financial data of crop &amp; loan protection scheme of NITF has been eliminated from statistics from 2014 onwards since the said operation has not been considered as ‘Insurance’</t>
  </si>
  <si>
    <t>Slight difference was noted between SRCC GWP of NITF and class wise deduction of SRCC values in the Industry P/L as class wise deductions values have been extracted from Individual companies.</t>
  </si>
  <si>
    <t>Table figures have been rounded off to the nearest final digit.Hence, there may be a slight discrepancy between the total as shown and the sum of its components.</t>
  </si>
  <si>
    <t>Differences as compared with previouslly published figures are due to subsequent revisions.</t>
  </si>
  <si>
    <t>The following symbols have been used throughout:-</t>
  </si>
  <si>
    <t>(a) = Reinstated and Audited figures</t>
  </si>
  <si>
    <t>(b) = Provisional figures</t>
  </si>
  <si>
    <t xml:space="preserve">  -  = nil</t>
  </si>
  <si>
    <t>Global Insurance Outlook</t>
  </si>
  <si>
    <t>Sheet No.</t>
  </si>
  <si>
    <t>Titles</t>
  </si>
  <si>
    <t>Comparison of Total Insurance Premium Income in Selected Asian Countries (2019-2023)</t>
  </si>
  <si>
    <t>Comparison of Total Long Term Insurance Premium Income in Selected Asian Countries (2019-2023)</t>
  </si>
  <si>
    <t>Comparison of Total General Insurance Premium Income in Selected Asian Countries (2019-2023)</t>
  </si>
  <si>
    <t>Comparison of Total Insurance Premium Growth Rate in Selected Asian Countries (2019-2023)</t>
  </si>
  <si>
    <t>Comparison of Total Long Term Insurance Premium Growth Rate in Selected Asian Countries (2019-2023)</t>
  </si>
  <si>
    <t>Comparison of Total General Insurance Premium Growth Rate in Selected Asian Countries (2019-2023)</t>
  </si>
  <si>
    <t>Comparison of Insurance Penetration in Selected Asian Countries : Gross Written Premiums as a % of GDP (2019-2023)</t>
  </si>
  <si>
    <t>Comparison of Long Term Insurance Penetration in Selected Asian Countries : Gross Written Premiums as a % of GDP (2019-2023)</t>
  </si>
  <si>
    <t>Comparison of General Insurance Penetration in Selected Asian Countries : Gross Written Premiums as a % of GDP (2019-2023)</t>
  </si>
  <si>
    <t>Comparison of Insurance density in Selected Asian Countries : Premiums per capita (2019-2023)</t>
  </si>
  <si>
    <t>Comparison of Long Term Insurance density in Selected Asian Countries : Premiums per capita (2019-2023)</t>
  </si>
  <si>
    <t>Comparison of General Insurance density in Selected Asian Countries : Premiums per capita (2019-2023)</t>
  </si>
  <si>
    <t>Comparison of GDP Growth Rate % in Selected Asian Countries (2019-2023)</t>
  </si>
  <si>
    <t>Comparison of Total Population in Selected Asian Countries (2019-2023)</t>
  </si>
  <si>
    <t>Local Insurance Outlook</t>
  </si>
  <si>
    <t>Overview of the Insurance Market in Sri Lanka</t>
  </si>
  <si>
    <t>Premium Income and Growth Rate of the Insurance Industry</t>
  </si>
  <si>
    <t>Total Assets of Insurance Companies</t>
  </si>
  <si>
    <t>Distribution of Total Assets of Major Financial Sectors in Sri Lanka</t>
  </si>
  <si>
    <t>Profitability of Insurance Industry   </t>
  </si>
  <si>
    <t>Profitability and Return on Assets - Long Term Insurance Business</t>
  </si>
  <si>
    <t>Profitability and Return on Assets - General Insurance Business</t>
  </si>
  <si>
    <t xml:space="preserve">Total Shareholders' Funds of Insurance Industry </t>
  </si>
  <si>
    <t>Number of branches, Employees and Agents as at 31st December 2022 and 2023</t>
  </si>
  <si>
    <t xml:space="preserve">Contribution of Distribution Channels to the Total GWP of Insurance Companies </t>
  </si>
  <si>
    <t>Company - wise Gross Written Premium and Market Share - Long Term Insurance Business &amp; General Insurance Business -2023</t>
  </si>
  <si>
    <t>Company - wise analysis of Total Assets</t>
  </si>
  <si>
    <t>Total Shareholders' Funds of Insurance Companies</t>
  </si>
  <si>
    <t>Total Branch Network, Employees &amp; Agents as at 31st December 2023</t>
  </si>
  <si>
    <t>Company-Wise Branch Network, Employees &amp; Agents as at 31st December 2023</t>
  </si>
  <si>
    <r>
      <t xml:space="preserve"> </t>
    </r>
    <r>
      <rPr>
        <b/>
        <sz val="48"/>
        <color theme="1"/>
        <rFont val="Tahoma"/>
        <family val="2"/>
      </rPr>
      <t>Section 01</t>
    </r>
    <r>
      <rPr>
        <b/>
        <sz val="60"/>
        <color theme="1"/>
        <rFont val="Tahoma"/>
        <family val="2"/>
      </rPr>
      <t xml:space="preserve">
Global Insurance Outlook
</t>
    </r>
  </si>
  <si>
    <t>Table 1</t>
  </si>
  <si>
    <t>Provisional</t>
  </si>
  <si>
    <t>Item</t>
  </si>
  <si>
    <t>Country</t>
  </si>
  <si>
    <t>Trend</t>
  </si>
  <si>
    <t>Premium Income (USD million)</t>
  </si>
  <si>
    <t>China</t>
  </si>
  <si>
    <t>India</t>
  </si>
  <si>
    <t xml:space="preserve">Thailand </t>
  </si>
  <si>
    <t>Malaysia</t>
  </si>
  <si>
    <t>Indonesia</t>
  </si>
  <si>
    <t>Vietnam</t>
  </si>
  <si>
    <t>Philippines</t>
  </si>
  <si>
    <t>Pakistan</t>
  </si>
  <si>
    <t>Sri Lanka</t>
  </si>
  <si>
    <t>* Source: Swiss Re Sigma World Insurance Report(No 3/2024),Swiss Re Sigma World Insurance Report(No 3/2023),Swiss Re Sigma World Insurance Report(No 4/2022),Swiss Re Sigma World Insurance Report(No 3/2021) &amp; Swiss Re Sigma World Insurance Report(No 4/2020)</t>
  </si>
  <si>
    <t xml:space="preserve">**Converted Sri Lankan Rupees (LKR) into USD figures based on the year-end exchange rate </t>
  </si>
  <si>
    <t>Table 2</t>
  </si>
  <si>
    <t>Table 3</t>
  </si>
  <si>
    <t>Table 4</t>
  </si>
  <si>
    <t>Growth Rate (%)</t>
  </si>
  <si>
    <t>Table 5</t>
  </si>
  <si>
    <t>Table 6</t>
  </si>
  <si>
    <t>Table 7</t>
  </si>
  <si>
    <t>Chart 1</t>
  </si>
  <si>
    <t>Penetration (%)</t>
  </si>
  <si>
    <t>Table 8</t>
  </si>
  <si>
    <t>Chart 2</t>
  </si>
  <si>
    <t>Comparison of Long Term Insurance Penetration in selected Asian Countries : Gross Written Premiums as a % of GDP 2019-2023</t>
  </si>
  <si>
    <t>Table 9</t>
  </si>
  <si>
    <t>Chart 3</t>
  </si>
  <si>
    <t>Comparison of General Insurance Penetration in selected Asian Countries : Gross Written Premiums as a % of GDP 2019-2023</t>
  </si>
  <si>
    <t>Table 10</t>
  </si>
  <si>
    <t>Insurance Density (USD)</t>
  </si>
  <si>
    <t>Table 11</t>
  </si>
  <si>
    <t>Comparison of Long Term Insurance density in Selected Asian Countries : Premiums per capita 2019-2023</t>
  </si>
  <si>
    <t>Table 12</t>
  </si>
  <si>
    <t>Comparison of General Insurance density in Selected Asian Countries : Premiums per capita 2019-2023</t>
  </si>
  <si>
    <t>Table 13</t>
  </si>
  <si>
    <t>GDP Growth Rate (%)</t>
  </si>
  <si>
    <t>Table 14</t>
  </si>
  <si>
    <t>Comparison of Total Population in Selected Asian Countries 2019-2023</t>
  </si>
  <si>
    <t>+</t>
  </si>
  <si>
    <t>Population ('millions)</t>
  </si>
  <si>
    <t>Section 02
Local Insurance Outlook</t>
  </si>
  <si>
    <t>Table 15</t>
  </si>
  <si>
    <t>Insurance Business</t>
  </si>
  <si>
    <t>2022 (a)</t>
  </si>
  <si>
    <t>2023 (b)</t>
  </si>
  <si>
    <t>Premium Income (LKR million)</t>
  </si>
  <si>
    <t xml:space="preserve">Long Term Insurance Business </t>
  </si>
  <si>
    <t>General Insurance  Business</t>
  </si>
  <si>
    <t>Total Premium Income - Insurance Business</t>
  </si>
  <si>
    <t>Growth Rate in Premium Income (%)</t>
  </si>
  <si>
    <t xml:space="preserve">Growth Rate in Total Premium Income  - Insurance Business </t>
  </si>
  <si>
    <t>Penetration % (Premium Income of Insurance Business as a % of GDP)</t>
  </si>
  <si>
    <t>Penetration % (Total Premium of Insurance Business as a % of GDP)</t>
  </si>
  <si>
    <t>Reinsurance Premium Income  (LKR million) **</t>
  </si>
  <si>
    <t>Insurance Density - (Total Premium Income - Insurance Business/ Population) LKR</t>
  </si>
  <si>
    <t>Gross Domestic Product at current market price (LKR billion)*</t>
  </si>
  <si>
    <t>GDP Growth Rate % *</t>
  </si>
  <si>
    <t>Population '000 (Mid Year) *</t>
  </si>
  <si>
    <t xml:space="preserve">* Source: Central Bank of Sri Lanka and Department of Census and Statistics. Gross Domestic Product at current market price has updated from 2020 onwards based on the Annual Report of Central Bank of Sri Lanka 2023. </t>
  </si>
  <si>
    <t>** Reinsurance premium income represents the compulsory  cession of reinsurance premiums of General Insurance Business ceded to NITF.</t>
  </si>
  <si>
    <t>Table 16</t>
  </si>
  <si>
    <t xml:space="preserve">Long Term Insurance Business  - Premium income </t>
  </si>
  <si>
    <t xml:space="preserve">General Insurance  Business - Premium income </t>
  </si>
  <si>
    <t xml:space="preserve">Reinsurance Business - Premium income </t>
  </si>
  <si>
    <t>Long Term Insurance Business  - Growth Rate</t>
  </si>
  <si>
    <t>General Insurance  Business - Growth Rate</t>
  </si>
  <si>
    <t>Reinsurance Business - Growth Rate</t>
  </si>
  <si>
    <t>Chart  4</t>
  </si>
  <si>
    <t>Table 17</t>
  </si>
  <si>
    <t>2023(b)</t>
  </si>
  <si>
    <t xml:space="preserve">Trend </t>
  </si>
  <si>
    <t>Total Assets (LKR million)</t>
  </si>
  <si>
    <t>Long Term Insurance Business</t>
  </si>
  <si>
    <t>General Insurance Business</t>
  </si>
  <si>
    <t>Reinsurance Business</t>
  </si>
  <si>
    <t xml:space="preserve">Industry Total </t>
  </si>
  <si>
    <t>Growth Rate of Assets (%)</t>
  </si>
  <si>
    <t xml:space="preserve">Industry Growth </t>
  </si>
  <si>
    <t>Table 18</t>
  </si>
  <si>
    <t>Financial Sectors</t>
  </si>
  <si>
    <t>LKR billion</t>
  </si>
  <si>
    <t>%</t>
  </si>
  <si>
    <t>Banking Sector</t>
  </si>
  <si>
    <t>Other Deposit Taking  Financial Institutions</t>
  </si>
  <si>
    <t>Specialized Financial Institutions</t>
  </si>
  <si>
    <t>Contractual Savings Institutions</t>
  </si>
  <si>
    <t>Insurance Companies*</t>
  </si>
  <si>
    <t>Total</t>
  </si>
  <si>
    <t xml:space="preserve"> Source: Central Bank of Sri Lanka Annual Report-2023</t>
  </si>
  <si>
    <t>*Assets of insurance companies were reinstated based on data received from insurance companies</t>
  </si>
  <si>
    <t>Table 19</t>
  </si>
  <si>
    <t>Total Profitability of Insurance Industry</t>
  </si>
  <si>
    <t>Long Term Insurance Business (LKR '000)</t>
  </si>
  <si>
    <t>General Insurance Business (LKR '000)*</t>
  </si>
  <si>
    <t>Reinsurance Business (LKR '000)**</t>
  </si>
  <si>
    <t>Total (LKR '000)</t>
  </si>
  <si>
    <t>Growth (%)</t>
  </si>
  <si>
    <t xml:space="preserve">*Includes SRCC business and General Insuraance business of NITF </t>
  </si>
  <si>
    <t>**Represent NITF Reinsurance business</t>
  </si>
  <si>
    <t>Table 20.1</t>
  </si>
  <si>
    <t>Table 20.2</t>
  </si>
  <si>
    <t>Profit Before Tax</t>
  </si>
  <si>
    <t>Average Total Assets</t>
  </si>
  <si>
    <t>Return on Assets</t>
  </si>
  <si>
    <t>Chart 5.1</t>
  </si>
  <si>
    <t>Chart 5.2</t>
  </si>
  <si>
    <t>Table 21</t>
  </si>
  <si>
    <t>Description</t>
  </si>
  <si>
    <t>LKR '000</t>
  </si>
  <si>
    <t>Stated Capital</t>
  </si>
  <si>
    <t>Total Other Reserves</t>
  </si>
  <si>
    <t>One Off Surplus</t>
  </si>
  <si>
    <t xml:space="preserve">Total Shareholders' Funds </t>
  </si>
  <si>
    <t xml:space="preserve">Total Other Reserves </t>
  </si>
  <si>
    <t>Composite Insurance Companies</t>
  </si>
  <si>
    <t>Reinsurance Business*</t>
  </si>
  <si>
    <t>Total Shareholders' Funds (Long term + General + Composite + Reinsurance)</t>
  </si>
  <si>
    <t>* In 2019 &amp; 2020, the Total Shareholders' Funds of Long term Insurance Business were revised.</t>
  </si>
  <si>
    <t xml:space="preserve">*Shareholders funds of Reinsurance business had been disclosed separately in this publication. </t>
  </si>
  <si>
    <t>Table 22</t>
  </si>
  <si>
    <t>Chart 6</t>
  </si>
  <si>
    <t>Number of branches, Employees and Agents as at 31st December 2023</t>
  </si>
  <si>
    <t>Province</t>
  </si>
  <si>
    <t>No of Branches</t>
  </si>
  <si>
    <t xml:space="preserve">No.of Employees </t>
  </si>
  <si>
    <t>No. of Agents</t>
  </si>
  <si>
    <t>2022</t>
  </si>
  <si>
    <t>2023</t>
  </si>
  <si>
    <t>Central Province</t>
  </si>
  <si>
    <t>Eastern Province</t>
  </si>
  <si>
    <t>North Central Province</t>
  </si>
  <si>
    <t>North Western Province</t>
  </si>
  <si>
    <t>Northern Province</t>
  </si>
  <si>
    <t>Sabaragamuwa Province</t>
  </si>
  <si>
    <t>Southern Province</t>
  </si>
  <si>
    <t>Uva Province</t>
  </si>
  <si>
    <t>Western Province</t>
  </si>
  <si>
    <t>Chart 7</t>
  </si>
  <si>
    <t>Table 23</t>
  </si>
  <si>
    <t>Distribution Channels</t>
  </si>
  <si>
    <t>Long Term</t>
  </si>
  <si>
    <t>General</t>
  </si>
  <si>
    <t>2022*</t>
  </si>
  <si>
    <t>As a % of GWP</t>
  </si>
  <si>
    <t>Agents</t>
  </si>
  <si>
    <t>Brokers</t>
  </si>
  <si>
    <t xml:space="preserve">Exclusive Sales Force except agents </t>
  </si>
  <si>
    <t>Direct</t>
  </si>
  <si>
    <t>Bancassurance</t>
  </si>
  <si>
    <t>Related/Group Companies</t>
  </si>
  <si>
    <t xml:space="preserve">Others </t>
  </si>
  <si>
    <t>Table 24</t>
  </si>
  <si>
    <t>Insurer</t>
  </si>
  <si>
    <t>GWP - Long Term Insurance Business (Rs. '000)</t>
  </si>
  <si>
    <t>GWP - General Insurance Business (Rs. '000)</t>
  </si>
  <si>
    <t>Total (Rs. '000)</t>
  </si>
  <si>
    <t>Mkt Share -  Long Term Insurance Business                (%)</t>
  </si>
  <si>
    <t>Mkt Share -  General Insurance Business                 (%)</t>
  </si>
  <si>
    <t>AIA Life</t>
  </si>
  <si>
    <t>Allianz Gen.</t>
  </si>
  <si>
    <t>Allianz Life</t>
  </si>
  <si>
    <t>Amana Life</t>
  </si>
  <si>
    <t>Amana Gen.</t>
  </si>
  <si>
    <t>Arpico</t>
  </si>
  <si>
    <t>Ceylinco Life</t>
  </si>
  <si>
    <t>Ceylinco Gen.</t>
  </si>
  <si>
    <t>Continental Gen</t>
  </si>
  <si>
    <t>Continental Life</t>
  </si>
  <si>
    <t xml:space="preserve">Cooplife </t>
  </si>
  <si>
    <t>Cooperative Gen.</t>
  </si>
  <si>
    <t>Fairfirst</t>
  </si>
  <si>
    <t>HNB Life</t>
  </si>
  <si>
    <t>HNB Gen.</t>
  </si>
  <si>
    <t>Janashakthi Life</t>
  </si>
  <si>
    <t>LIC</t>
  </si>
  <si>
    <t>LOLC Life</t>
  </si>
  <si>
    <t>LOLC Gen.</t>
  </si>
  <si>
    <t>MBSL</t>
  </si>
  <si>
    <t>NITF</t>
  </si>
  <si>
    <t>Orient</t>
  </si>
  <si>
    <t>People’s</t>
  </si>
  <si>
    <t>Sanasa Life</t>
  </si>
  <si>
    <t>Sanasa Gen.</t>
  </si>
  <si>
    <t>SLIC</t>
  </si>
  <si>
    <t>Softlogic Life</t>
  </si>
  <si>
    <t>Union Life</t>
  </si>
  <si>
    <t xml:space="preserve"> </t>
  </si>
  <si>
    <t>Table 25</t>
  </si>
  <si>
    <t xml:space="preserve">Long Term Insurance (Rs.'000) </t>
  </si>
  <si>
    <t xml:space="preserve">General Insurance / Shareholders           (Rs.'000) </t>
  </si>
  <si>
    <t>Reinsurance (Rs. '000)</t>
  </si>
  <si>
    <t xml:space="preserve"> Total (Rs.'000) </t>
  </si>
  <si>
    <t>Sanasa</t>
  </si>
  <si>
    <t>Softlogic life</t>
  </si>
  <si>
    <t xml:space="preserve">Total </t>
  </si>
  <si>
    <t>Table 26</t>
  </si>
  <si>
    <t>Total Shareholders' Fund</t>
  </si>
  <si>
    <t>Share Capital</t>
  </si>
  <si>
    <t>Restricted Regulatory Reserve</t>
  </si>
  <si>
    <t>Total Reserves</t>
  </si>
  <si>
    <t>(Rs.'000)</t>
  </si>
  <si>
    <t>Continental Gen.</t>
  </si>
  <si>
    <t>Continental Life.</t>
  </si>
  <si>
    <t>NITF*</t>
  </si>
  <si>
    <t>Sanasa Gen</t>
  </si>
  <si>
    <t>SoftLogic Life</t>
  </si>
  <si>
    <t>Note: 2022 published figures have been revised in line with the audit adjustments.</t>
  </si>
  <si>
    <t>* NITF balance includes Shareholder Funds from the General, SRCC, and Reinsurance business figures</t>
  </si>
  <si>
    <t>Table 27</t>
  </si>
  <si>
    <r>
      <t>Total Branch Network, Employees &amp; Agents as at 31</t>
    </r>
    <r>
      <rPr>
        <b/>
        <vertAlign val="superscript"/>
        <sz val="11"/>
        <rFont val="Tahoma"/>
        <family val="2"/>
      </rPr>
      <t>st</t>
    </r>
    <r>
      <rPr>
        <b/>
        <sz val="11"/>
        <rFont val="Tahoma"/>
        <family val="2"/>
      </rPr>
      <t xml:space="preserve"> December 2023</t>
    </r>
  </si>
  <si>
    <t>Industry</t>
  </si>
  <si>
    <t>No. of Branches</t>
  </si>
  <si>
    <t>No. of Employees including employees at Head Office</t>
  </si>
  <si>
    <t xml:space="preserve">No. of Agents </t>
  </si>
  <si>
    <t xml:space="preserve">General </t>
  </si>
  <si>
    <t>Composite</t>
  </si>
  <si>
    <t>Nothern Province</t>
  </si>
  <si>
    <r>
      <t>Company-Wise Branch Network, Employees &amp; Agents as at 31</t>
    </r>
    <r>
      <rPr>
        <b/>
        <vertAlign val="superscript"/>
        <sz val="11"/>
        <rFont val="Tahoma"/>
        <family val="2"/>
      </rPr>
      <t>st</t>
    </r>
    <r>
      <rPr>
        <b/>
        <sz val="11"/>
        <rFont val="Tahoma"/>
        <family val="2"/>
      </rPr>
      <t xml:space="preserve"> December 2023</t>
    </r>
  </si>
  <si>
    <t xml:space="preserve"> -   </t>
  </si>
  <si>
    <t>Continental</t>
  </si>
  <si>
    <t>No. of employees including employees at Head Office</t>
  </si>
  <si>
    <t>Cooplife</t>
  </si>
  <si>
    <t xml:space="preserve">No. of Employees including employees at Head Office </t>
  </si>
  <si>
    <t xml:space="preserve">Continental  Life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</si>
</sst>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_(* \(#,##0.00\);_(* &quot;-&quot;??_);_(@_)"/>
    <numFmt numFmtId="164" formatCode="_(* #,##0.0_);_(* \(#,##0.0\);_(* &quot;-&quot;??_);_(@_)"/>
    <numFmt numFmtId="165" formatCode="0.0"/>
    <numFmt numFmtId="166" formatCode="_(* #,##0_);_(* \(#,##0\);_(* &quot;-&quot;??_);_(@_)"/>
    <numFmt numFmtId="167" formatCode="#,##0.0"/>
    <numFmt numFmtId="168" formatCode="_(* #,##0.0_);_(* \(#,##0.0\);_(* &quot;-&quot;?_);_(@_)"/>
    <numFmt numFmtId="169" formatCode="0.0_);\(0.0\)"/>
    <numFmt numFmtId="170" formatCode="_-* #,##0.00_-;\-* #,##0.00_-;_-* &quot;-&quot;??_-;_-@_-"/>
    <numFmt numFmtId="171" formatCode="0.0%"/>
  </numFmts>
  <fonts count="42" x14ac:knownFonts="1">
    <font>
      <sz val="11"/>
      <color theme="1"/>
      <name val="Calibri"/>
      <family val="2"/>
      <scheme val="minor"/>
    </font>
    <font>
      <sz val="11"/>
      <color theme="1"/>
      <name val="Calibri"/>
      <family val="2"/>
      <scheme val="minor"/>
    </font>
    <font>
      <b/>
      <sz val="10"/>
      <name val="Tahoma"/>
      <family val="2"/>
    </font>
    <font>
      <b/>
      <sz val="10"/>
      <color theme="0"/>
      <name val="Tahoma"/>
      <family val="2"/>
    </font>
    <font>
      <sz val="10"/>
      <color theme="1"/>
      <name val="Tahoma"/>
      <family val="2"/>
    </font>
    <font>
      <b/>
      <sz val="10"/>
      <color theme="1"/>
      <name val="Tahoma"/>
      <family val="2"/>
    </font>
    <font>
      <sz val="10"/>
      <color rgb="FF000000"/>
      <name val="Tahoma"/>
      <family val="2"/>
    </font>
    <font>
      <sz val="10"/>
      <name val="Tahoma"/>
      <family val="2"/>
    </font>
    <font>
      <sz val="10"/>
      <color theme="1"/>
      <name val="Calibri"/>
      <family val="2"/>
      <scheme val="minor"/>
    </font>
    <font>
      <b/>
      <sz val="10"/>
      <color rgb="FF000000"/>
      <name val="Tahoma"/>
      <family val="2"/>
    </font>
    <font>
      <sz val="10"/>
      <name val="Arial"/>
      <family val="2"/>
    </font>
    <font>
      <b/>
      <sz val="10"/>
      <color theme="4"/>
      <name val="Tahoma"/>
      <family val="2"/>
    </font>
    <font>
      <sz val="11"/>
      <name val="Calibri"/>
      <family val="2"/>
      <scheme val="minor"/>
    </font>
    <font>
      <sz val="10"/>
      <color theme="4"/>
      <name val="Tahoma"/>
      <family val="2"/>
    </font>
    <font>
      <i/>
      <sz val="11"/>
      <color theme="1"/>
      <name val="Calibri"/>
      <family val="2"/>
      <scheme val="minor"/>
    </font>
    <font>
      <b/>
      <sz val="11"/>
      <color theme="1"/>
      <name val="Tahoma"/>
      <family val="2"/>
    </font>
    <font>
      <sz val="10"/>
      <color theme="0"/>
      <name val="Tahoma"/>
      <family val="2"/>
    </font>
    <font>
      <b/>
      <sz val="10"/>
      <color rgb="FFFFFFFF"/>
      <name val="Tahoma"/>
      <family val="2"/>
    </font>
    <font>
      <i/>
      <sz val="10"/>
      <color theme="1"/>
      <name val="Tahoma"/>
      <family val="2"/>
    </font>
    <font>
      <b/>
      <sz val="11"/>
      <color theme="0"/>
      <name val="Tahoma"/>
      <family val="2"/>
    </font>
    <font>
      <sz val="11"/>
      <color theme="1"/>
      <name val="Tahoma"/>
      <family val="2"/>
    </font>
    <font>
      <b/>
      <sz val="48"/>
      <color theme="1"/>
      <name val="Tahoma"/>
      <family val="2"/>
    </font>
    <font>
      <b/>
      <sz val="60"/>
      <color theme="1"/>
      <name val="Tahoma"/>
      <family val="2"/>
    </font>
    <font>
      <sz val="72"/>
      <color theme="1"/>
      <name val="Tahoma"/>
      <family val="2"/>
    </font>
    <font>
      <b/>
      <sz val="22"/>
      <color theme="1"/>
      <name val="Tahoma"/>
      <family val="2"/>
    </font>
    <font>
      <sz val="48"/>
      <color theme="1"/>
      <name val="Tahoma"/>
      <family val="2"/>
    </font>
    <font>
      <b/>
      <sz val="10"/>
      <color rgb="FFFF0000"/>
      <name val="Tahoma"/>
      <family val="2"/>
    </font>
    <font>
      <sz val="10"/>
      <color rgb="FFFF0000"/>
      <name val="Calibri"/>
      <family val="2"/>
      <scheme val="minor"/>
    </font>
    <font>
      <b/>
      <sz val="11"/>
      <color theme="1"/>
      <name val="Calibri"/>
      <family val="2"/>
      <scheme val="minor"/>
    </font>
    <font>
      <sz val="10"/>
      <color rgb="FFFF0000"/>
      <name val="Tahoma"/>
      <family val="2"/>
    </font>
    <font>
      <i/>
      <sz val="10"/>
      <color rgb="FFFF0000"/>
      <name val="Tahoma"/>
      <family val="2"/>
    </font>
    <font>
      <b/>
      <sz val="9"/>
      <color indexed="81"/>
      <name val="Tahoma"/>
      <family val="2"/>
    </font>
    <font>
      <sz val="9"/>
      <color indexed="81"/>
      <name val="Tahoma"/>
      <family val="2"/>
    </font>
    <font>
      <u/>
      <sz val="11"/>
      <color theme="10"/>
      <name val="Calibri"/>
      <family val="2"/>
    </font>
    <font>
      <b/>
      <sz val="11"/>
      <name val="Tahoma"/>
      <family val="2"/>
    </font>
    <font>
      <sz val="10"/>
      <name val="Calibri"/>
      <family val="2"/>
      <scheme val="minor"/>
    </font>
    <font>
      <b/>
      <sz val="11"/>
      <color rgb="FFFF0000"/>
      <name val="Tahoma"/>
      <family val="2"/>
    </font>
    <font>
      <i/>
      <sz val="10"/>
      <name val="Tahoma"/>
      <family val="2"/>
    </font>
    <font>
      <b/>
      <vertAlign val="superscript"/>
      <sz val="11"/>
      <name val="Tahoma"/>
      <family val="2"/>
    </font>
    <font>
      <sz val="11"/>
      <name val="Tahoma"/>
      <family val="2"/>
    </font>
    <font>
      <b/>
      <sz val="48"/>
      <color theme="1"/>
      <name val="Times New Roman"/>
      <family val="1"/>
    </font>
    <font>
      <sz val="10"/>
      <name val="Tahoma"/>
    </font>
  </fonts>
  <fills count="14">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6" tint="0.79998168889431442"/>
        <bgColor rgb="FF000000"/>
      </patternFill>
    </fill>
    <fill>
      <patternFill patternType="solid">
        <fgColor theme="5" tint="0.59999389629810485"/>
        <bgColor rgb="FF000000"/>
      </patternFill>
    </fill>
    <fill>
      <patternFill patternType="solid">
        <fgColor theme="5" tint="0.59999389629810485"/>
        <bgColor indexed="64"/>
      </patternFill>
    </fill>
    <fill>
      <patternFill patternType="solid">
        <fgColor theme="4" tint="-0.249977111117893"/>
        <bgColor rgb="FF000000"/>
      </patternFill>
    </fill>
    <fill>
      <patternFill patternType="solid">
        <fgColor theme="0"/>
        <bgColor rgb="FF000000"/>
      </patternFill>
    </fill>
    <fill>
      <patternFill patternType="solid">
        <fgColor theme="5" tint="0.79998168889431442"/>
        <bgColor indexed="64"/>
      </patternFill>
    </fill>
    <fill>
      <patternFill patternType="solid">
        <fgColor rgb="FFFFFFFF"/>
        <bgColor rgb="FF000000"/>
      </patternFill>
    </fill>
    <fill>
      <patternFill patternType="solid">
        <fgColor theme="5" tint="0.39997558519241921"/>
        <bgColor rgb="FF000000"/>
      </patternFill>
    </fill>
  </fills>
  <borders count="69">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theme="0"/>
      </right>
      <top/>
      <bottom/>
      <diagonal/>
    </border>
    <border>
      <left/>
      <right style="medium">
        <color theme="0"/>
      </right>
      <top/>
      <bottom/>
      <diagonal/>
    </border>
    <border>
      <left style="medium">
        <color theme="0"/>
      </left>
      <right style="medium">
        <color theme="0"/>
      </right>
      <top/>
      <bottom/>
      <diagonal/>
    </border>
    <border>
      <left style="medium">
        <color theme="0"/>
      </left>
      <right style="medium">
        <color theme="0"/>
      </right>
      <top style="medium">
        <color theme="0"/>
      </top>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style="medium">
        <color theme="0"/>
      </right>
      <top style="medium">
        <color theme="0"/>
      </top>
      <bottom/>
      <diagonal/>
    </border>
    <border>
      <left/>
      <right/>
      <top/>
      <bottom style="medium">
        <color theme="0"/>
      </bottom>
      <diagonal/>
    </border>
    <border>
      <left/>
      <right/>
      <top style="medium">
        <color theme="0"/>
      </top>
      <bottom/>
      <diagonal/>
    </border>
    <border>
      <left/>
      <right style="medium">
        <color theme="0"/>
      </right>
      <top/>
      <bottom style="thin">
        <color indexed="64"/>
      </bottom>
      <diagonal/>
    </border>
    <border>
      <left/>
      <right style="medium">
        <color theme="0"/>
      </right>
      <top style="thin">
        <color indexed="64"/>
      </top>
      <bottom/>
      <diagonal/>
    </border>
    <border>
      <left/>
      <right style="medium">
        <color theme="0"/>
      </right>
      <top style="thin">
        <color indexed="64"/>
      </top>
      <bottom style="thin">
        <color indexed="64"/>
      </bottom>
      <diagonal/>
    </border>
    <border>
      <left/>
      <right style="medium">
        <color theme="0"/>
      </right>
      <top style="thin">
        <color indexed="64"/>
      </top>
      <bottom style="medium">
        <color indexed="64"/>
      </bottom>
      <diagonal/>
    </border>
    <border>
      <left/>
      <right style="medium">
        <color theme="0"/>
      </right>
      <top/>
      <bottom style="medium">
        <color indexed="64"/>
      </bottom>
      <diagonal/>
    </border>
    <border>
      <left style="medium">
        <color theme="0"/>
      </left>
      <right style="medium">
        <color theme="0"/>
      </right>
      <top style="medium">
        <color theme="0"/>
      </top>
      <bottom style="hair">
        <color theme="0"/>
      </bottom>
      <diagonal/>
    </border>
    <border>
      <left style="medium">
        <color theme="0"/>
      </left>
      <right style="hair">
        <color theme="0"/>
      </right>
      <top style="medium">
        <color theme="0"/>
      </top>
      <bottom style="medium">
        <color theme="0"/>
      </bottom>
      <diagonal/>
    </border>
    <border>
      <left style="hair">
        <color theme="0"/>
      </left>
      <right style="medium">
        <color theme="0"/>
      </right>
      <top style="medium">
        <color theme="0"/>
      </top>
      <bottom style="medium">
        <color theme="0"/>
      </bottom>
      <diagonal/>
    </border>
    <border>
      <left style="medium">
        <color theme="0"/>
      </left>
      <right style="medium">
        <color theme="0"/>
      </right>
      <top/>
      <bottom style="medium">
        <color theme="0"/>
      </bottom>
      <diagonal/>
    </border>
    <border>
      <left style="medium">
        <color theme="0"/>
      </left>
      <right style="medium">
        <color theme="0"/>
      </right>
      <top style="hair">
        <color theme="0"/>
      </top>
      <bottom/>
      <diagonal/>
    </border>
    <border>
      <left style="medium">
        <color theme="0"/>
      </left>
      <right style="medium">
        <color theme="0"/>
      </right>
      <top style="thin">
        <color theme="0"/>
      </top>
      <bottom style="medium">
        <color theme="0"/>
      </bottom>
      <diagonal/>
    </border>
    <border>
      <left style="thin">
        <color theme="0"/>
      </left>
      <right style="thin">
        <color theme="0"/>
      </right>
      <top style="medium">
        <color theme="0"/>
      </top>
      <bottom style="medium">
        <color theme="0"/>
      </bottom>
      <diagonal/>
    </border>
    <border>
      <left style="thin">
        <color theme="0"/>
      </left>
      <right/>
      <top style="medium">
        <color theme="0"/>
      </top>
      <bottom style="medium">
        <color theme="0"/>
      </bottom>
      <diagonal/>
    </border>
    <border>
      <left/>
      <right style="thin">
        <color theme="0"/>
      </right>
      <top style="medium">
        <color theme="0"/>
      </top>
      <bottom style="medium">
        <color theme="0"/>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top/>
      <bottom/>
      <diagonal/>
    </border>
    <border>
      <left/>
      <right/>
      <top style="medium">
        <color theme="0"/>
      </top>
      <bottom style="thin">
        <color theme="0"/>
      </bottom>
      <diagonal/>
    </border>
    <border>
      <left/>
      <right style="medium">
        <color theme="0"/>
      </right>
      <top style="medium">
        <color theme="0"/>
      </top>
      <bottom style="thin">
        <color theme="0"/>
      </bottom>
      <diagonal/>
    </border>
    <border>
      <left/>
      <right style="thin">
        <color theme="0"/>
      </right>
      <top style="thin">
        <color theme="0"/>
      </top>
      <bottom style="medium">
        <color theme="0"/>
      </bottom>
      <diagonal/>
    </border>
    <border>
      <left style="thin">
        <color theme="0"/>
      </left>
      <right style="thin">
        <color theme="0"/>
      </right>
      <top style="thin">
        <color theme="0"/>
      </top>
      <bottom style="medium">
        <color theme="0"/>
      </bottom>
      <diagonal/>
    </border>
    <border>
      <left/>
      <right/>
      <top style="thin">
        <color theme="0"/>
      </top>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right style="thin">
        <color theme="0"/>
      </right>
      <top style="thin">
        <color indexed="64"/>
      </top>
      <bottom style="medium">
        <color indexed="64"/>
      </bottom>
      <diagonal/>
    </border>
    <border>
      <left style="thin">
        <color theme="0"/>
      </left>
      <right/>
      <top style="thin">
        <color indexed="64"/>
      </top>
      <bottom style="medium">
        <color indexed="64"/>
      </bottom>
      <diagonal/>
    </border>
    <border>
      <left style="thin">
        <color theme="0"/>
      </left>
      <right style="thin">
        <color theme="0"/>
      </right>
      <top style="thin">
        <color indexed="64"/>
      </top>
      <bottom style="medium">
        <color indexed="64"/>
      </bottom>
      <diagonal/>
    </border>
    <border>
      <left style="thin">
        <color theme="0"/>
      </left>
      <right style="medium">
        <color theme="0"/>
      </right>
      <top style="thin">
        <color theme="0"/>
      </top>
      <bottom style="medium">
        <color theme="0"/>
      </bottom>
      <diagonal/>
    </border>
    <border>
      <left style="medium">
        <color theme="0"/>
      </left>
      <right style="thin">
        <color theme="0"/>
      </right>
      <top style="thin">
        <color theme="0"/>
      </top>
      <bottom style="medium">
        <color theme="0"/>
      </bottom>
      <diagonal/>
    </border>
    <border>
      <left style="thin">
        <color theme="0"/>
      </left>
      <right style="medium">
        <color theme="0"/>
      </right>
      <top style="medium">
        <color theme="0"/>
      </top>
      <bottom/>
      <diagonal/>
    </border>
    <border>
      <left/>
      <right/>
      <top/>
      <bottom style="thin">
        <color theme="0"/>
      </bottom>
      <diagonal/>
    </border>
    <border>
      <left style="thin">
        <color theme="0"/>
      </left>
      <right/>
      <top style="thin">
        <color theme="0"/>
      </top>
      <bottom style="medium">
        <color theme="0"/>
      </bottom>
      <diagonal/>
    </border>
    <border>
      <left style="thin">
        <color theme="0"/>
      </left>
      <right/>
      <top style="medium">
        <color theme="0"/>
      </top>
      <bottom/>
      <diagonal/>
    </border>
    <border>
      <left style="medium">
        <color theme="0"/>
      </left>
      <right/>
      <top style="medium">
        <color theme="0"/>
      </top>
      <bottom/>
      <diagonal/>
    </border>
    <border>
      <left/>
      <right style="thin">
        <color theme="0"/>
      </right>
      <top style="medium">
        <color theme="0"/>
      </top>
      <bottom/>
      <diagonal/>
    </border>
    <border>
      <left style="medium">
        <color theme="0"/>
      </left>
      <right style="medium">
        <color theme="0"/>
      </right>
      <top style="thin">
        <color theme="0"/>
      </top>
      <bottom/>
      <diagonal/>
    </border>
    <border>
      <left style="thin">
        <color theme="0"/>
      </left>
      <right style="thin">
        <color theme="0"/>
      </right>
      <top style="medium">
        <color theme="0"/>
      </top>
      <bottom/>
      <diagonal/>
    </border>
    <border>
      <left/>
      <right/>
      <top/>
      <bottom style="medium">
        <color rgb="FF000000"/>
      </bottom>
      <diagonal/>
    </border>
    <border>
      <left/>
      <right style="medium">
        <color theme="0"/>
      </right>
      <top/>
      <bottom style="medium">
        <color rgb="FF000000"/>
      </bottom>
      <diagonal/>
    </border>
    <border>
      <left/>
      <right style="medium">
        <color theme="0"/>
      </right>
      <top style="thin">
        <color rgb="FF000000"/>
      </top>
      <bottom style="medium">
        <color rgb="FF000000"/>
      </bottom>
      <diagonal/>
    </border>
    <border>
      <left/>
      <right/>
      <top style="thin">
        <color rgb="FF000000"/>
      </top>
      <bottom style="medium">
        <color rgb="FF000000"/>
      </bottom>
      <diagonal/>
    </border>
  </borders>
  <cellStyleXfs count="10">
    <xf numFmtId="0" fontId="0" fillId="0" borderId="0"/>
    <xf numFmtId="43" fontId="1" fillId="0" borderId="0" applyFont="0" applyFill="0" applyBorder="0" applyAlignment="0" applyProtection="0"/>
    <xf numFmtId="9" fontId="1" fillId="0" borderId="0" applyFont="0" applyFill="0" applyBorder="0" applyAlignment="0" applyProtection="0"/>
    <xf numFmtId="43" fontId="10" fillId="0" borderId="0" applyFont="0" applyFill="0" applyBorder="0" applyAlignment="0" applyProtection="0"/>
    <xf numFmtId="170" fontId="1" fillId="0" borderId="0" applyFont="0" applyFill="0" applyBorder="0" applyAlignment="0" applyProtection="0"/>
    <xf numFmtId="0" fontId="33" fillId="0" borderId="0" applyNumberFormat="0" applyFill="0" applyBorder="0" applyAlignment="0" applyProtection="0">
      <alignment vertical="top"/>
      <protection locked="0"/>
    </xf>
    <xf numFmtId="0" fontId="10" fillId="0" borderId="0"/>
    <xf numFmtId="43" fontId="10" fillId="0" borderId="0" applyFont="0" applyFill="0" applyBorder="0" applyAlignment="0" applyProtection="0"/>
    <xf numFmtId="43" fontId="10" fillId="0" borderId="0" applyFont="0" applyFill="0" applyBorder="0" applyAlignment="0" applyProtection="0"/>
    <xf numFmtId="0" fontId="10" fillId="0" borderId="0"/>
  </cellStyleXfs>
  <cellXfs count="577">
    <xf numFmtId="0" fontId="0" fillId="0" borderId="0" xfId="0"/>
    <xf numFmtId="0" fontId="0" fillId="2" borderId="0" xfId="0" applyFill="1"/>
    <xf numFmtId="0" fontId="2" fillId="2" borderId="0" xfId="0" applyFont="1" applyFill="1" applyAlignment="1">
      <alignment horizontal="left" vertical="top"/>
    </xf>
    <xf numFmtId="0" fontId="8" fillId="2" borderId="0" xfId="0" applyFont="1" applyFill="1"/>
    <xf numFmtId="0" fontId="8" fillId="2" borderId="0" xfId="0" applyFont="1" applyFill="1" applyAlignment="1">
      <alignment vertical="top"/>
    </xf>
    <xf numFmtId="0" fontId="4" fillId="2" borderId="0" xfId="0" applyFont="1" applyFill="1"/>
    <xf numFmtId="0" fontId="5" fillId="2" borderId="0" xfId="0" applyFont="1" applyFill="1"/>
    <xf numFmtId="0" fontId="12" fillId="2" borderId="0" xfId="0" applyFont="1" applyFill="1"/>
    <xf numFmtId="0" fontId="7" fillId="2" borderId="0" xfId="0" applyFont="1" applyFill="1"/>
    <xf numFmtId="0" fontId="11" fillId="2" borderId="0" xfId="0" applyFont="1" applyFill="1" applyAlignment="1">
      <alignment horizontal="left" vertical="top"/>
    </xf>
    <xf numFmtId="0" fontId="11" fillId="2" borderId="0" xfId="0" applyFont="1" applyFill="1"/>
    <xf numFmtId="0" fontId="13" fillId="2" borderId="0" xfId="0" applyFont="1" applyFill="1"/>
    <xf numFmtId="168" fontId="4" fillId="2" borderId="0" xfId="0" applyNumberFormat="1" applyFont="1" applyFill="1"/>
    <xf numFmtId="168" fontId="0" fillId="2" borderId="0" xfId="0" applyNumberFormat="1" applyFill="1"/>
    <xf numFmtId="166" fontId="4" fillId="2" borderId="0" xfId="0" applyNumberFormat="1" applyFont="1" applyFill="1"/>
    <xf numFmtId="0" fontId="0" fillId="0" borderId="10" xfId="0" applyBorder="1"/>
    <xf numFmtId="0" fontId="0" fillId="0" borderId="5" xfId="0" applyBorder="1"/>
    <xf numFmtId="0" fontId="0" fillId="0" borderId="12" xfId="0" applyBorder="1"/>
    <xf numFmtId="43" fontId="4" fillId="2" borderId="0" xfId="0" applyNumberFormat="1" applyFont="1" applyFill="1"/>
    <xf numFmtId="0" fontId="4" fillId="0" borderId="0" xfId="0" applyFont="1"/>
    <xf numFmtId="0" fontId="5" fillId="4" borderId="13" xfId="0" applyFont="1" applyFill="1" applyBorder="1" applyAlignment="1">
      <alignment horizontal="center"/>
    </xf>
    <xf numFmtId="0" fontId="4" fillId="4" borderId="0" xfId="0" applyFont="1" applyFill="1"/>
    <xf numFmtId="0" fontId="16" fillId="2" borderId="0" xfId="0" quotePrefix="1" applyFont="1" applyFill="1"/>
    <xf numFmtId="0" fontId="16" fillId="2" borderId="0" xfId="0" applyFont="1" applyFill="1"/>
    <xf numFmtId="0" fontId="18" fillId="2" borderId="0" xfId="0" applyFont="1" applyFill="1" applyAlignment="1">
      <alignment horizontal="left" vertical="center" wrapText="1"/>
    </xf>
    <xf numFmtId="0" fontId="18" fillId="2" borderId="0" xfId="0" applyFont="1" applyFill="1" applyAlignment="1">
      <alignment horizontal="center" wrapText="1"/>
    </xf>
    <xf numFmtId="0" fontId="18" fillId="2" borderId="0" xfId="0" applyFont="1" applyFill="1" applyAlignment="1">
      <alignment horizontal="center" vertical="center" wrapText="1"/>
    </xf>
    <xf numFmtId="0" fontId="4" fillId="5" borderId="0" xfId="0" applyFont="1" applyFill="1"/>
    <xf numFmtId="164" fontId="4" fillId="2" borderId="0" xfId="1" applyNumberFormat="1" applyFont="1" applyFill="1"/>
    <xf numFmtId="0" fontId="6" fillId="10" borderId="0" xfId="0" applyFont="1" applyFill="1" applyAlignment="1">
      <alignment horizontal="center" vertical="center" wrapText="1"/>
    </xf>
    <xf numFmtId="0" fontId="6" fillId="10" borderId="0" xfId="0" applyFont="1" applyFill="1" applyAlignment="1">
      <alignment horizontal="left" vertical="center" wrapText="1"/>
    </xf>
    <xf numFmtId="165" fontId="6" fillId="10" borderId="0" xfId="2" applyNumberFormat="1" applyFont="1" applyFill="1" applyAlignment="1">
      <alignment horizontal="right" vertical="center"/>
    </xf>
    <xf numFmtId="1" fontId="6" fillId="10" borderId="0" xfId="2" applyNumberFormat="1" applyFont="1" applyFill="1" applyAlignment="1">
      <alignment horizontal="right" vertical="center"/>
    </xf>
    <xf numFmtId="0" fontId="18" fillId="2" borderId="0" xfId="0" applyFont="1" applyFill="1"/>
    <xf numFmtId="0" fontId="18" fillId="2" borderId="0" xfId="0" applyFont="1" applyFill="1" applyAlignment="1">
      <alignment vertical="top" wrapText="1"/>
    </xf>
    <xf numFmtId="164" fontId="4" fillId="8" borderId="0" xfId="1" applyNumberFormat="1" applyFont="1" applyFill="1" applyBorder="1" applyAlignment="1">
      <alignment horizontal="right" vertical="center"/>
    </xf>
    <xf numFmtId="165" fontId="4" fillId="8" borderId="2" xfId="0" applyNumberFormat="1" applyFont="1" applyFill="1" applyBorder="1" applyAlignment="1">
      <alignment horizontal="right" vertical="center"/>
    </xf>
    <xf numFmtId="165" fontId="7" fillId="8" borderId="0" xfId="1" applyNumberFormat="1" applyFont="1" applyFill="1" applyBorder="1" applyAlignment="1">
      <alignment horizontal="right" vertical="center"/>
    </xf>
    <xf numFmtId="165" fontId="5" fillId="8" borderId="1" xfId="1" applyNumberFormat="1" applyFont="1" applyFill="1" applyBorder="1" applyAlignment="1">
      <alignment horizontal="right" vertical="center"/>
    </xf>
    <xf numFmtId="166" fontId="4" fillId="8" borderId="0" xfId="1" applyNumberFormat="1" applyFont="1" applyFill="1" applyBorder="1" applyAlignment="1">
      <alignment horizontal="right" vertical="center"/>
    </xf>
    <xf numFmtId="166" fontId="4" fillId="8" borderId="4" xfId="1" applyNumberFormat="1" applyFont="1" applyFill="1" applyBorder="1" applyAlignment="1">
      <alignment horizontal="right" vertical="center"/>
    </xf>
    <xf numFmtId="165" fontId="4" fillId="5" borderId="2" xfId="0" applyNumberFormat="1" applyFont="1" applyFill="1" applyBorder="1" applyAlignment="1">
      <alignment horizontal="right" vertical="center"/>
    </xf>
    <xf numFmtId="165" fontId="7" fillId="5" borderId="0" xfId="1" applyNumberFormat="1" applyFont="1" applyFill="1" applyBorder="1" applyAlignment="1">
      <alignment horizontal="right" vertical="center"/>
    </xf>
    <xf numFmtId="165" fontId="5" fillId="5" borderId="1" xfId="1" applyNumberFormat="1" applyFont="1" applyFill="1" applyBorder="1" applyAlignment="1">
      <alignment horizontal="right" vertical="center"/>
    </xf>
    <xf numFmtId="165" fontId="2" fillId="5" borderId="1" xfId="1" applyNumberFormat="1" applyFont="1" applyFill="1" applyBorder="1" applyAlignment="1">
      <alignment horizontal="right" vertical="center"/>
    </xf>
    <xf numFmtId="166" fontId="4" fillId="5" borderId="0" xfId="1" applyNumberFormat="1" applyFont="1" applyFill="1" applyBorder="1" applyAlignment="1">
      <alignment horizontal="right" vertical="center"/>
    </xf>
    <xf numFmtId="166" fontId="4" fillId="5" borderId="3" xfId="1" applyNumberFormat="1" applyFont="1" applyFill="1" applyBorder="1" applyAlignment="1">
      <alignment horizontal="right" vertical="center"/>
    </xf>
    <xf numFmtId="165" fontId="4" fillId="5" borderId="3" xfId="1" applyNumberFormat="1" applyFont="1" applyFill="1" applyBorder="1" applyAlignment="1">
      <alignment horizontal="right" vertical="center"/>
    </xf>
    <xf numFmtId="166" fontId="4" fillId="5" borderId="4" xfId="1" applyNumberFormat="1" applyFont="1" applyFill="1" applyBorder="1" applyAlignment="1">
      <alignment horizontal="right" vertical="center"/>
    </xf>
    <xf numFmtId="164" fontId="4" fillId="8" borderId="0" xfId="0" applyNumberFormat="1" applyFont="1" applyFill="1" applyAlignment="1">
      <alignment horizontal="right" vertical="center"/>
    </xf>
    <xf numFmtId="165" fontId="6" fillId="8" borderId="2" xfId="0" applyNumberFormat="1" applyFont="1" applyFill="1" applyBorder="1" applyAlignment="1">
      <alignment horizontal="right" vertical="center"/>
    </xf>
    <xf numFmtId="165" fontId="6" fillId="8" borderId="0" xfId="0" applyNumberFormat="1" applyFont="1" applyFill="1" applyAlignment="1">
      <alignment horizontal="right" vertical="center"/>
    </xf>
    <xf numFmtId="165" fontId="9" fillId="8" borderId="4" xfId="0" applyNumberFormat="1" applyFont="1" applyFill="1" applyBorder="1" applyAlignment="1">
      <alignment horizontal="right" vertical="center"/>
    </xf>
    <xf numFmtId="0" fontId="4" fillId="5" borderId="2" xfId="0" applyFont="1" applyFill="1" applyBorder="1" applyAlignment="1">
      <alignment vertical="center"/>
    </xf>
    <xf numFmtId="0" fontId="4" fillId="5" borderId="0" xfId="0" applyFont="1" applyFill="1" applyAlignment="1">
      <alignment vertical="center"/>
    </xf>
    <xf numFmtId="0" fontId="4" fillId="5" borderId="1" xfId="0" applyFont="1" applyFill="1" applyBorder="1" applyAlignment="1">
      <alignment vertical="center"/>
    </xf>
    <xf numFmtId="0" fontId="5" fillId="5" borderId="3" xfId="0" applyFont="1" applyFill="1" applyBorder="1" applyAlignment="1">
      <alignment vertical="center"/>
    </xf>
    <xf numFmtId="165" fontId="6" fillId="5" borderId="2" xfId="0" applyNumberFormat="1" applyFont="1" applyFill="1" applyBorder="1" applyAlignment="1">
      <alignment horizontal="right" vertical="center"/>
    </xf>
    <xf numFmtId="165" fontId="6" fillId="5" borderId="0" xfId="0" applyNumberFormat="1" applyFont="1" applyFill="1" applyAlignment="1">
      <alignment horizontal="right" vertical="center"/>
    </xf>
    <xf numFmtId="165" fontId="9" fillId="5" borderId="4" xfId="0" applyNumberFormat="1" applyFont="1" applyFill="1" applyBorder="1" applyAlignment="1">
      <alignment horizontal="right" vertical="center"/>
    </xf>
    <xf numFmtId="0" fontId="5" fillId="5" borderId="4" xfId="0" applyFont="1" applyFill="1" applyBorder="1" applyAlignment="1">
      <alignment vertical="center"/>
    </xf>
    <xf numFmtId="164" fontId="4" fillId="8" borderId="0" xfId="3" applyNumberFormat="1" applyFont="1" applyFill="1" applyBorder="1" applyAlignment="1">
      <alignment horizontal="right" vertical="center"/>
    </xf>
    <xf numFmtId="164" fontId="4" fillId="8" borderId="0" xfId="1" applyNumberFormat="1" applyFont="1" applyFill="1" applyBorder="1" applyAlignment="1">
      <alignment horizontal="center" vertical="center"/>
    </xf>
    <xf numFmtId="164" fontId="7" fillId="8" borderId="0" xfId="1" applyNumberFormat="1" applyFont="1" applyFill="1" applyBorder="1" applyAlignment="1">
      <alignment horizontal="right" vertical="center"/>
    </xf>
    <xf numFmtId="164" fontId="5" fillId="8" borderId="4" xfId="1" applyNumberFormat="1" applyFont="1" applyFill="1" applyBorder="1" applyAlignment="1">
      <alignment horizontal="right" vertical="center"/>
    </xf>
    <xf numFmtId="164" fontId="4" fillId="5" borderId="0" xfId="0" applyNumberFormat="1" applyFont="1" applyFill="1" applyAlignment="1">
      <alignment horizontal="center" vertical="center"/>
    </xf>
    <xf numFmtId="164" fontId="5" fillId="5" borderId="4" xfId="1" applyNumberFormat="1" applyFont="1" applyFill="1" applyBorder="1" applyAlignment="1">
      <alignment horizontal="right" vertical="center"/>
    </xf>
    <xf numFmtId="164" fontId="5" fillId="5" borderId="4" xfId="0" applyNumberFormat="1" applyFont="1" applyFill="1" applyBorder="1" applyAlignment="1">
      <alignment horizontal="center" vertical="center"/>
    </xf>
    <xf numFmtId="0" fontId="4" fillId="5" borderId="3" xfId="0" applyFont="1" applyFill="1" applyBorder="1"/>
    <xf numFmtId="165" fontId="5" fillId="5" borderId="5" xfId="2" applyNumberFormat="1" applyFont="1" applyFill="1" applyBorder="1" applyAlignment="1">
      <alignment horizontal="right" vertical="center"/>
    </xf>
    <xf numFmtId="0" fontId="4" fillId="5" borderId="5" xfId="0" applyFont="1" applyFill="1" applyBorder="1"/>
    <xf numFmtId="165" fontId="5" fillId="8" borderId="5" xfId="2" applyNumberFormat="1" applyFont="1" applyFill="1" applyBorder="1" applyAlignment="1">
      <alignment horizontal="right" vertical="center"/>
    </xf>
    <xf numFmtId="0" fontId="7" fillId="5" borderId="3" xfId="0" applyFont="1" applyFill="1" applyBorder="1" applyAlignment="1">
      <alignment horizontal="center" vertical="center" wrapText="1"/>
    </xf>
    <xf numFmtId="0" fontId="4" fillId="5" borderId="3" xfId="0" applyFont="1" applyFill="1" applyBorder="1" applyAlignment="1">
      <alignment horizontal="center"/>
    </xf>
    <xf numFmtId="0" fontId="4" fillId="5" borderId="5" xfId="0" applyFont="1" applyFill="1" applyBorder="1" applyAlignment="1">
      <alignment horizontal="center"/>
    </xf>
    <xf numFmtId="166" fontId="5" fillId="5" borderId="4" xfId="0" applyNumberFormat="1" applyFont="1" applyFill="1" applyBorder="1" applyAlignment="1">
      <alignment horizontal="right" vertical="center"/>
    </xf>
    <xf numFmtId="166" fontId="4" fillId="8" borderId="0" xfId="1" applyNumberFormat="1" applyFont="1" applyFill="1" applyBorder="1" applyAlignment="1">
      <alignment vertical="center"/>
    </xf>
    <xf numFmtId="166" fontId="5" fillId="8" borderId="4" xfId="1" applyNumberFormat="1" applyFont="1" applyFill="1" applyBorder="1" applyAlignment="1">
      <alignment vertical="center"/>
    </xf>
    <xf numFmtId="164" fontId="4" fillId="5" borderId="0" xfId="0" applyNumberFormat="1" applyFont="1" applyFill="1"/>
    <xf numFmtId="164" fontId="4" fillId="8" borderId="0" xfId="0" applyNumberFormat="1" applyFont="1" applyFill="1"/>
    <xf numFmtId="43" fontId="12" fillId="2" borderId="0" xfId="0" applyNumberFormat="1" applyFont="1" applyFill="1"/>
    <xf numFmtId="165" fontId="12" fillId="2" borderId="0" xfId="0" applyNumberFormat="1" applyFont="1" applyFill="1"/>
    <xf numFmtId="0" fontId="17" fillId="9" borderId="17" xfId="0" applyFont="1" applyFill="1" applyBorder="1" applyAlignment="1">
      <alignment horizontal="center" vertical="center"/>
    </xf>
    <xf numFmtId="0" fontId="17" fillId="9" borderId="18" xfId="0" applyFont="1" applyFill="1" applyBorder="1" applyAlignment="1">
      <alignment horizontal="center" vertical="center" wrapText="1"/>
    </xf>
    <xf numFmtId="0" fontId="19" fillId="3" borderId="18" xfId="0" applyFont="1" applyFill="1" applyBorder="1" applyAlignment="1">
      <alignment horizontal="center" vertical="center"/>
    </xf>
    <xf numFmtId="0" fontId="17" fillId="9" borderId="19" xfId="0" applyFont="1" applyFill="1" applyBorder="1" applyAlignment="1">
      <alignment horizontal="center" vertical="center"/>
    </xf>
    <xf numFmtId="0" fontId="19" fillId="3" borderId="17"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4" fillId="5" borderId="14" xfId="0" applyFont="1" applyFill="1" applyBorder="1" applyAlignment="1">
      <alignment horizontal="left" vertical="center" wrapText="1"/>
    </xf>
    <xf numFmtId="0" fontId="5" fillId="5" borderId="23" xfId="0" applyFont="1" applyFill="1" applyBorder="1" applyAlignment="1">
      <alignment horizontal="left" vertical="center" wrapText="1"/>
    </xf>
    <xf numFmtId="0" fontId="4" fillId="5" borderId="24" xfId="0" applyFont="1" applyFill="1" applyBorder="1" applyAlignment="1">
      <alignment vertical="center" wrapText="1"/>
    </xf>
    <xf numFmtId="0" fontId="4" fillId="5" borderId="14" xfId="0" applyFont="1" applyFill="1" applyBorder="1" applyAlignment="1">
      <alignment vertical="center" wrapText="1"/>
    </xf>
    <xf numFmtId="0" fontId="4" fillId="5" borderId="24" xfId="0" applyFont="1" applyFill="1" applyBorder="1" applyAlignment="1">
      <alignment horizontal="left" vertical="center" wrapText="1"/>
    </xf>
    <xf numFmtId="0" fontId="4" fillId="5" borderId="14" xfId="0" applyFont="1" applyFill="1" applyBorder="1" applyAlignment="1">
      <alignment horizontal="left" vertical="center"/>
    </xf>
    <xf numFmtId="0" fontId="5" fillId="5" borderId="25" xfId="0" applyFont="1" applyFill="1" applyBorder="1" applyAlignment="1">
      <alignment horizontal="left" vertical="center"/>
    </xf>
    <xf numFmtId="0" fontId="4" fillId="5" borderId="24" xfId="0" applyFont="1" applyFill="1" applyBorder="1" applyAlignment="1">
      <alignment horizontal="left" vertical="center"/>
    </xf>
    <xf numFmtId="0" fontId="5" fillId="5" borderId="26" xfId="0" applyFont="1" applyFill="1" applyBorder="1" applyAlignment="1">
      <alignment horizontal="left" vertical="center"/>
    </xf>
    <xf numFmtId="0" fontId="3" fillId="3" borderId="18" xfId="1" applyNumberFormat="1" applyFont="1" applyFill="1" applyBorder="1" applyAlignment="1">
      <alignment horizontal="center" vertical="center" wrapText="1"/>
    </xf>
    <xf numFmtId="0" fontId="3" fillId="3" borderId="31" xfId="1" applyNumberFormat="1" applyFont="1" applyFill="1" applyBorder="1" applyAlignment="1">
      <alignment horizontal="center" vertical="center" wrapText="1"/>
    </xf>
    <xf numFmtId="0" fontId="4" fillId="5" borderId="14" xfId="0" applyFont="1" applyFill="1" applyBorder="1" applyAlignment="1">
      <alignment vertical="center"/>
    </xf>
    <xf numFmtId="0" fontId="4" fillId="8" borderId="14" xfId="1" applyNumberFormat="1" applyFont="1" applyFill="1" applyBorder="1" applyAlignment="1">
      <alignment horizontal="left" vertical="center"/>
    </xf>
    <xf numFmtId="0" fontId="5" fillId="5" borderId="26" xfId="0" applyFont="1" applyFill="1" applyBorder="1" applyAlignment="1">
      <alignment vertical="center"/>
    </xf>
    <xf numFmtId="0" fontId="3" fillId="0" borderId="19" xfId="0" applyFont="1" applyBorder="1" applyAlignment="1">
      <alignment horizontal="center" vertical="center"/>
    </xf>
    <xf numFmtId="0" fontId="6" fillId="5" borderId="14" xfId="0" applyFont="1" applyFill="1" applyBorder="1" applyAlignment="1">
      <alignment vertical="center" wrapText="1"/>
    </xf>
    <xf numFmtId="0" fontId="9" fillId="5" borderId="25" xfId="0" applyFont="1" applyFill="1" applyBorder="1" applyAlignment="1">
      <alignment vertical="center" wrapText="1"/>
    </xf>
    <xf numFmtId="0" fontId="9" fillId="5" borderId="26" xfId="0" applyFont="1" applyFill="1" applyBorder="1" applyAlignment="1">
      <alignment vertical="center" wrapText="1"/>
    </xf>
    <xf numFmtId="0" fontId="4" fillId="5" borderId="14" xfId="0" applyFont="1" applyFill="1" applyBorder="1"/>
    <xf numFmtId="0" fontId="4" fillId="5" borderId="27" xfId="0" applyFont="1" applyFill="1" applyBorder="1"/>
    <xf numFmtId="165" fontId="4" fillId="5" borderId="5" xfId="2" applyNumberFormat="1" applyFont="1" applyFill="1" applyBorder="1"/>
    <xf numFmtId="165" fontId="4" fillId="8" borderId="5" xfId="2" applyNumberFormat="1" applyFont="1" applyFill="1" applyBorder="1"/>
    <xf numFmtId="0" fontId="9" fillId="5" borderId="23" xfId="0" applyFont="1" applyFill="1" applyBorder="1" applyAlignment="1">
      <alignment horizontal="left" vertical="center"/>
    </xf>
    <xf numFmtId="0" fontId="5" fillId="5" borderId="23" xfId="0" applyFont="1" applyFill="1" applyBorder="1" applyAlignment="1">
      <alignment horizontal="left" vertical="center"/>
    </xf>
    <xf numFmtId="0" fontId="9" fillId="5" borderId="25" xfId="0" applyFont="1" applyFill="1" applyBorder="1" applyAlignment="1">
      <alignment horizontal="left" vertical="center"/>
    </xf>
    <xf numFmtId="49" fontId="3" fillId="3" borderId="33" xfId="0" applyNumberFormat="1" applyFont="1" applyFill="1" applyBorder="1" applyAlignment="1">
      <alignment horizontal="center" vertical="center"/>
    </xf>
    <xf numFmtId="0" fontId="5" fillId="5" borderId="26" xfId="0" applyFont="1" applyFill="1" applyBorder="1"/>
    <xf numFmtId="49" fontId="3" fillId="3" borderId="34" xfId="0" applyNumberFormat="1" applyFont="1" applyFill="1" applyBorder="1" applyAlignment="1">
      <alignment horizontal="center" vertical="center"/>
    </xf>
    <xf numFmtId="0" fontId="4" fillId="2" borderId="0" xfId="0" applyFont="1" applyFill="1" applyAlignment="1">
      <alignment horizontal="right" vertical="center" wrapText="1"/>
    </xf>
    <xf numFmtId="0" fontId="20" fillId="2" borderId="0" xfId="0" applyFont="1" applyFill="1" applyAlignment="1">
      <alignment horizontal="right" vertical="center" wrapText="1"/>
    </xf>
    <xf numFmtId="0" fontId="0" fillId="0" borderId="9" xfId="0" applyBorder="1"/>
    <xf numFmtId="0" fontId="0" fillId="0" borderId="11" xfId="0" applyBorder="1"/>
    <xf numFmtId="0" fontId="23" fillId="0" borderId="9" xfId="0" applyFont="1" applyBorder="1" applyAlignment="1">
      <alignment vertical="center" wrapText="1"/>
    </xf>
    <xf numFmtId="0" fontId="23" fillId="0" borderId="0" xfId="0" applyFont="1" applyAlignment="1">
      <alignment vertical="center" wrapText="1"/>
    </xf>
    <xf numFmtId="0" fontId="20" fillId="0" borderId="10" xfId="0" applyFont="1" applyBorder="1"/>
    <xf numFmtId="0" fontId="25" fillId="0" borderId="11" xfId="0" applyFont="1" applyBorder="1" applyAlignment="1">
      <alignment vertical="center"/>
    </xf>
    <xf numFmtId="0" fontId="25" fillId="0" borderId="5" xfId="0" applyFont="1" applyBorder="1" applyAlignment="1">
      <alignment vertical="center"/>
    </xf>
    <xf numFmtId="0" fontId="20" fillId="0" borderId="12" xfId="0" applyFont="1" applyBorder="1"/>
    <xf numFmtId="169" fontId="6" fillId="5" borderId="0" xfId="0" applyNumberFormat="1" applyFont="1" applyFill="1" applyAlignment="1">
      <alignment horizontal="right" vertical="center"/>
    </xf>
    <xf numFmtId="169" fontId="6" fillId="8" borderId="0" xfId="0" applyNumberFormat="1" applyFont="1" applyFill="1" applyAlignment="1">
      <alignment horizontal="right" vertical="center"/>
    </xf>
    <xf numFmtId="0" fontId="4" fillId="2" borderId="0" xfId="0" applyFont="1" applyFill="1" applyAlignment="1">
      <alignment vertical="center"/>
    </xf>
    <xf numFmtId="0" fontId="4" fillId="11" borderId="0" xfId="0" applyFont="1" applyFill="1" applyAlignment="1">
      <alignment horizontal="center" vertical="center"/>
    </xf>
    <xf numFmtId="0" fontId="4" fillId="11" borderId="0" xfId="0" applyFont="1" applyFill="1" applyAlignment="1">
      <alignment vertical="center"/>
    </xf>
    <xf numFmtId="0" fontId="15" fillId="2" borderId="0" xfId="0" applyFont="1" applyFill="1"/>
    <xf numFmtId="0" fontId="27" fillId="2" borderId="0" xfId="0" applyFont="1" applyFill="1" applyAlignment="1">
      <alignment vertical="top"/>
    </xf>
    <xf numFmtId="0" fontId="27" fillId="2" borderId="0" xfId="0" applyFont="1" applyFill="1"/>
    <xf numFmtId="0" fontId="26" fillId="10" borderId="19" xfId="0" applyFont="1" applyFill="1" applyBorder="1" applyAlignment="1">
      <alignment horizontal="center" vertical="center"/>
    </xf>
    <xf numFmtId="0" fontId="7" fillId="5" borderId="14" xfId="0" applyFont="1" applyFill="1" applyBorder="1" applyAlignment="1">
      <alignment vertical="center" wrapText="1"/>
    </xf>
    <xf numFmtId="0" fontId="7" fillId="5" borderId="23" xfId="0" applyFont="1" applyFill="1" applyBorder="1" applyAlignment="1">
      <alignment vertical="center" wrapText="1"/>
    </xf>
    <xf numFmtId="165" fontId="7" fillId="5" borderId="0" xfId="0" applyNumberFormat="1" applyFont="1" applyFill="1" applyAlignment="1">
      <alignment vertical="center"/>
    </xf>
    <xf numFmtId="165" fontId="7" fillId="8" borderId="0" xfId="0" applyNumberFormat="1" applyFont="1" applyFill="1" applyAlignment="1">
      <alignment vertical="center"/>
    </xf>
    <xf numFmtId="0" fontId="3" fillId="9" borderId="16" xfId="0" applyFont="1" applyFill="1" applyBorder="1" applyAlignment="1">
      <alignment horizontal="center" vertical="center" wrapText="1"/>
    </xf>
    <xf numFmtId="0" fontId="4" fillId="11" borderId="0" xfId="0" applyFont="1" applyFill="1" applyAlignment="1">
      <alignment horizontal="left" vertical="center" wrapText="1"/>
    </xf>
    <xf numFmtId="0" fontId="4" fillId="5" borderId="0" xfId="0" applyFont="1" applyFill="1" applyAlignment="1">
      <alignment horizontal="center" vertical="center"/>
    </xf>
    <xf numFmtId="0" fontId="3" fillId="3" borderId="17" xfId="0" applyFont="1" applyFill="1" applyBorder="1" applyAlignment="1">
      <alignment horizontal="center" vertical="center"/>
    </xf>
    <xf numFmtId="0" fontId="3" fillId="3" borderId="16" xfId="0" applyFont="1" applyFill="1" applyBorder="1" applyAlignment="1">
      <alignment horizontal="center" vertical="center"/>
    </xf>
    <xf numFmtId="43" fontId="4" fillId="0" borderId="0" xfId="1" applyFont="1" applyAlignment="1">
      <alignment vertical="center"/>
    </xf>
    <xf numFmtId="0" fontId="4" fillId="0" borderId="0" xfId="0" applyFont="1" applyAlignment="1">
      <alignment vertical="center"/>
    </xf>
    <xf numFmtId="3" fontId="4" fillId="0" borderId="0" xfId="0" applyNumberFormat="1" applyFont="1" applyAlignment="1">
      <alignment vertical="center"/>
    </xf>
    <xf numFmtId="0" fontId="5" fillId="0" borderId="0" xfId="0" applyFont="1" applyAlignment="1">
      <alignment vertical="center"/>
    </xf>
    <xf numFmtId="166" fontId="4" fillId="0" borderId="0" xfId="0" applyNumberFormat="1" applyFont="1" applyAlignment="1">
      <alignment vertical="center"/>
    </xf>
    <xf numFmtId="0" fontId="7" fillId="0" borderId="0" xfId="0" applyFont="1" applyAlignment="1">
      <alignment horizontal="left" vertical="center"/>
    </xf>
    <xf numFmtId="0" fontId="5" fillId="0" borderId="0" xfId="0" applyFont="1" applyAlignment="1">
      <alignment horizontal="center" vertical="center"/>
    </xf>
    <xf numFmtId="166" fontId="4" fillId="0" borderId="0" xfId="1" applyNumberFormat="1" applyFont="1" applyAlignment="1">
      <alignment vertical="center"/>
    </xf>
    <xf numFmtId="166" fontId="5" fillId="0" borderId="0" xfId="1" applyNumberFormat="1" applyFont="1" applyAlignment="1">
      <alignment vertical="center"/>
    </xf>
    <xf numFmtId="0" fontId="18" fillId="0" borderId="0" xfId="0" applyFont="1" applyAlignment="1">
      <alignment vertical="center"/>
    </xf>
    <xf numFmtId="0" fontId="29" fillId="0" borderId="0" xfId="0" applyFont="1" applyAlignment="1">
      <alignment vertical="center"/>
    </xf>
    <xf numFmtId="0" fontId="7" fillId="0" borderId="0" xfId="0" applyFont="1" applyAlignment="1">
      <alignment vertical="center"/>
    </xf>
    <xf numFmtId="2" fontId="4" fillId="0" borderId="0" xfId="0" applyNumberFormat="1" applyFont="1" applyAlignment="1">
      <alignment vertical="center"/>
    </xf>
    <xf numFmtId="0" fontId="6" fillId="0" borderId="0" xfId="0" applyFont="1" applyAlignment="1">
      <alignment horizontal="left" vertical="center"/>
    </xf>
    <xf numFmtId="0" fontId="30" fillId="2" borderId="0" xfId="0" applyFont="1" applyFill="1" applyAlignment="1">
      <alignment vertical="center"/>
    </xf>
    <xf numFmtId="166" fontId="5" fillId="0" borderId="0" xfId="0" applyNumberFormat="1" applyFont="1" applyAlignment="1">
      <alignment vertical="center"/>
    </xf>
    <xf numFmtId="0" fontId="5" fillId="0" borderId="0" xfId="0" applyFont="1"/>
    <xf numFmtId="166" fontId="6" fillId="0" borderId="0" xfId="1" applyNumberFormat="1" applyFont="1" applyBorder="1"/>
    <xf numFmtId="3" fontId="6" fillId="0" borderId="0" xfId="0" applyNumberFormat="1" applyFont="1"/>
    <xf numFmtId="166" fontId="6" fillId="0" borderId="0" xfId="0" applyNumberFormat="1" applyFont="1"/>
    <xf numFmtId="166" fontId="4" fillId="0" borderId="0" xfId="1" applyNumberFormat="1" applyFont="1" applyBorder="1"/>
    <xf numFmtId="3" fontId="4" fillId="0" borderId="0" xfId="0" applyNumberFormat="1" applyFont="1"/>
    <xf numFmtId="43" fontId="4" fillId="0" borderId="0" xfId="1" applyFont="1" applyBorder="1"/>
    <xf numFmtId="166" fontId="4" fillId="0" borderId="0" xfId="0" applyNumberFormat="1" applyFont="1"/>
    <xf numFmtId="0" fontId="6" fillId="12" borderId="0" xfId="0" applyFont="1" applyFill="1" applyAlignment="1">
      <alignment wrapText="1"/>
    </xf>
    <xf numFmtId="3" fontId="6" fillId="0" borderId="0" xfId="0" applyNumberFormat="1" applyFont="1" applyAlignment="1">
      <alignment wrapText="1"/>
    </xf>
    <xf numFmtId="3" fontId="9" fillId="0" borderId="0" xfId="0" applyNumberFormat="1" applyFont="1"/>
    <xf numFmtId="43" fontId="4" fillId="0" borderId="0" xfId="1" applyFont="1"/>
    <xf numFmtId="0" fontId="18" fillId="0" borderId="0" xfId="0" applyFont="1"/>
    <xf numFmtId="0" fontId="7" fillId="0" borderId="0" xfId="0" applyFont="1" applyAlignment="1">
      <alignment horizontal="left" indent="1"/>
    </xf>
    <xf numFmtId="0" fontId="29" fillId="0" borderId="0" xfId="0" applyFont="1"/>
    <xf numFmtId="166" fontId="4" fillId="0" borderId="0" xfId="1" applyNumberFormat="1" applyFont="1"/>
    <xf numFmtId="166" fontId="4" fillId="2" borderId="0" xfId="0" applyNumberFormat="1" applyFont="1" applyFill="1" applyAlignment="1">
      <alignment wrapText="1"/>
    </xf>
    <xf numFmtId="166" fontId="28" fillId="0" borderId="0" xfId="1" applyNumberFormat="1" applyFont="1" applyBorder="1"/>
    <xf numFmtId="3" fontId="6" fillId="12" borderId="0" xfId="0" applyNumberFormat="1" applyFont="1" applyFill="1" applyAlignment="1">
      <alignment wrapText="1"/>
    </xf>
    <xf numFmtId="166" fontId="4" fillId="0" borderId="0" xfId="1" applyNumberFormat="1" applyFont="1" applyFill="1" applyBorder="1"/>
    <xf numFmtId="0" fontId="4" fillId="2" borderId="0" xfId="0" applyFont="1" applyFill="1" applyAlignment="1">
      <alignment wrapText="1"/>
    </xf>
    <xf numFmtId="166" fontId="1" fillId="0" borderId="0" xfId="1" applyNumberFormat="1" applyFont="1" applyFill="1" applyBorder="1"/>
    <xf numFmtId="166" fontId="29" fillId="0" borderId="0" xfId="1" applyNumberFormat="1" applyFont="1" applyFill="1" applyBorder="1"/>
    <xf numFmtId="166" fontId="29" fillId="0" borderId="0" xfId="1" applyNumberFormat="1" applyFont="1" applyBorder="1"/>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4" fillId="0" borderId="0" xfId="0" applyFont="1" applyAlignment="1">
      <alignment horizontal="left" vertical="center"/>
    </xf>
    <xf numFmtId="166" fontId="2" fillId="0" borderId="0" xfId="3" applyNumberFormat="1" applyFont="1" applyFill="1" applyBorder="1" applyAlignment="1">
      <alignment vertical="center"/>
    </xf>
    <xf numFmtId="166" fontId="7" fillId="0" borderId="0" xfId="3" applyNumberFormat="1" applyFont="1" applyFill="1" applyBorder="1" applyAlignment="1">
      <alignment vertical="center"/>
    </xf>
    <xf numFmtId="166" fontId="7" fillId="0" borderId="0" xfId="3" applyNumberFormat="1" applyFont="1" applyFill="1" applyBorder="1" applyAlignment="1">
      <alignment horizontal="right" vertical="center"/>
    </xf>
    <xf numFmtId="166" fontId="7" fillId="0" borderId="0" xfId="1" applyNumberFormat="1" applyFont="1" applyFill="1" applyBorder="1" applyAlignment="1">
      <alignment vertical="center"/>
    </xf>
    <xf numFmtId="166" fontId="2" fillId="0" borderId="0" xfId="3" applyNumberFormat="1" applyFont="1" applyFill="1" applyBorder="1" applyAlignment="1">
      <alignment horizontal="left" vertical="center"/>
    </xf>
    <xf numFmtId="166" fontId="2" fillId="0" borderId="0" xfId="1" applyNumberFormat="1" applyFont="1" applyFill="1" applyBorder="1" applyAlignment="1">
      <alignment horizontal="left" vertical="center"/>
    </xf>
    <xf numFmtId="166" fontId="2" fillId="0" borderId="0" xfId="7" applyNumberFormat="1" applyFont="1" applyFill="1" applyBorder="1" applyAlignment="1">
      <alignment vertical="center"/>
    </xf>
    <xf numFmtId="43" fontId="4" fillId="0" borderId="0" xfId="1" applyFont="1" applyBorder="1" applyAlignment="1">
      <alignment vertical="center"/>
    </xf>
    <xf numFmtId="43" fontId="10" fillId="0" borderId="0" xfId="2" applyNumberFormat="1" applyFont="1" applyBorder="1" applyAlignment="1">
      <alignment vertical="center"/>
    </xf>
    <xf numFmtId="43" fontId="4" fillId="0" borderId="0" xfId="0" applyNumberFormat="1" applyFont="1" applyAlignment="1">
      <alignment vertical="center"/>
    </xf>
    <xf numFmtId="43" fontId="5" fillId="0" borderId="0" xfId="1" applyFont="1" applyBorder="1" applyAlignment="1">
      <alignment vertical="center"/>
    </xf>
    <xf numFmtId="0" fontId="29" fillId="0" borderId="0" xfId="0" applyFont="1" applyAlignment="1">
      <alignment horizontal="left" vertical="center"/>
    </xf>
    <xf numFmtId="166" fontId="4" fillId="0" borderId="0" xfId="2" applyNumberFormat="1" applyFont="1" applyFill="1" applyBorder="1" applyAlignment="1">
      <alignment vertical="center"/>
    </xf>
    <xf numFmtId="43" fontId="4" fillId="0" borderId="0" xfId="1" applyFont="1" applyFill="1" applyBorder="1" applyAlignment="1">
      <alignment vertical="center"/>
    </xf>
    <xf numFmtId="43" fontId="4" fillId="0" borderId="0" xfId="1" applyFont="1" applyBorder="1" applyAlignment="1">
      <alignment horizontal="left" vertical="center"/>
    </xf>
    <xf numFmtId="0" fontId="4" fillId="5" borderId="0" xfId="0" applyFont="1" applyFill="1" applyAlignment="1">
      <alignment vertical="center" wrapText="1"/>
    </xf>
    <xf numFmtId="166" fontId="7" fillId="5" borderId="37" xfId="1" applyNumberFormat="1" applyFont="1" applyFill="1" applyBorder="1" applyAlignment="1">
      <alignment vertical="center"/>
    </xf>
    <xf numFmtId="166" fontId="7" fillId="5" borderId="44" xfId="4" applyNumberFormat="1" applyFont="1" applyFill="1" applyBorder="1" applyAlignment="1">
      <alignment vertical="center"/>
    </xf>
    <xf numFmtId="166" fontId="7" fillId="5" borderId="39" xfId="1" applyNumberFormat="1" applyFont="1" applyFill="1" applyBorder="1" applyAlignment="1">
      <alignment vertical="center"/>
    </xf>
    <xf numFmtId="166" fontId="7" fillId="5" borderId="44" xfId="1" applyNumberFormat="1" applyFont="1" applyFill="1" applyBorder="1" applyAlignment="1">
      <alignment vertical="center"/>
    </xf>
    <xf numFmtId="166" fontId="7" fillId="5" borderId="41" xfId="1" applyNumberFormat="1" applyFont="1" applyFill="1" applyBorder="1" applyAlignment="1">
      <alignment vertical="center"/>
    </xf>
    <xf numFmtId="166" fontId="7" fillId="5" borderId="13" xfId="1" applyNumberFormat="1" applyFont="1" applyFill="1" applyBorder="1" applyAlignment="1">
      <alignment vertical="center"/>
    </xf>
    <xf numFmtId="166" fontId="7" fillId="8" borderId="37" xfId="1" applyNumberFormat="1" applyFont="1" applyFill="1" applyBorder="1" applyAlignment="1">
      <alignment vertical="center"/>
    </xf>
    <xf numFmtId="166" fontId="7" fillId="8" borderId="39" xfId="1" applyNumberFormat="1" applyFont="1" applyFill="1" applyBorder="1" applyAlignment="1">
      <alignment vertical="center"/>
    </xf>
    <xf numFmtId="0" fontId="3" fillId="3" borderId="38" xfId="0" applyFont="1" applyFill="1" applyBorder="1" applyAlignment="1">
      <alignment horizontal="left" vertical="center" wrapText="1"/>
    </xf>
    <xf numFmtId="0" fontId="3" fillId="3" borderId="40" xfId="0" applyFont="1" applyFill="1" applyBorder="1" applyAlignment="1">
      <alignment horizontal="center" vertical="center" wrapText="1"/>
    </xf>
    <xf numFmtId="0" fontId="3" fillId="3" borderId="37" xfId="0" applyFont="1" applyFill="1" applyBorder="1" applyAlignment="1">
      <alignment horizontal="center" vertical="center"/>
    </xf>
    <xf numFmtId="0" fontId="3" fillId="3" borderId="37" xfId="0" applyFont="1" applyFill="1" applyBorder="1" applyAlignment="1">
      <alignment horizontal="center" vertical="center" wrapText="1"/>
    </xf>
    <xf numFmtId="166" fontId="2" fillId="8" borderId="0" xfId="1" applyNumberFormat="1" applyFont="1" applyFill="1" applyBorder="1" applyAlignment="1">
      <alignment vertical="center"/>
    </xf>
    <xf numFmtId="166" fontId="3" fillId="3" borderId="16" xfId="0" applyNumberFormat="1" applyFont="1" applyFill="1" applyBorder="1" applyAlignment="1">
      <alignment horizontal="center" vertical="center" wrapText="1"/>
    </xf>
    <xf numFmtId="0" fontId="3" fillId="3" borderId="16" xfId="0" applyFont="1" applyFill="1" applyBorder="1" applyAlignment="1">
      <alignment horizontal="center" vertical="center" wrapText="1"/>
    </xf>
    <xf numFmtId="166" fontId="7" fillId="5" borderId="0" xfId="0" applyNumberFormat="1" applyFont="1" applyFill="1" applyAlignment="1">
      <alignment vertical="center"/>
    </xf>
    <xf numFmtId="166" fontId="2" fillId="5" borderId="0" xfId="1" applyNumberFormat="1" applyFont="1" applyFill="1" applyBorder="1" applyAlignment="1">
      <alignment vertical="center"/>
    </xf>
    <xf numFmtId="166" fontId="7" fillId="8" borderId="0" xfId="0" applyNumberFormat="1" applyFont="1" applyFill="1" applyAlignment="1">
      <alignment vertical="center"/>
    </xf>
    <xf numFmtId="3" fontId="6" fillId="8" borderId="0" xfId="0" applyNumberFormat="1" applyFont="1" applyFill="1" applyAlignment="1">
      <alignment vertical="center"/>
    </xf>
    <xf numFmtId="0" fontId="7" fillId="5" borderId="0" xfId="0" applyFont="1" applyFill="1" applyAlignment="1">
      <alignment vertical="center"/>
    </xf>
    <xf numFmtId="0" fontId="7" fillId="5" borderId="0" xfId="0" applyFont="1" applyFill="1" applyAlignment="1">
      <alignment vertical="center" wrapText="1"/>
    </xf>
    <xf numFmtId="0" fontId="4" fillId="5" borderId="0" xfId="0" applyFont="1" applyFill="1" applyAlignment="1">
      <alignment horizontal="left" vertical="center"/>
    </xf>
    <xf numFmtId="0" fontId="7" fillId="0" borderId="38" xfId="0" applyFont="1" applyBorder="1" applyAlignment="1">
      <alignment vertical="center"/>
    </xf>
    <xf numFmtId="0" fontId="4" fillId="0" borderId="38" xfId="0" applyFont="1" applyBorder="1" applyAlignment="1">
      <alignment vertical="center"/>
    </xf>
    <xf numFmtId="0" fontId="7" fillId="5" borderId="0" xfId="5" applyFont="1" applyFill="1" applyBorder="1" applyAlignment="1" applyProtection="1">
      <alignment horizontal="left" vertical="center"/>
    </xf>
    <xf numFmtId="0" fontId="7" fillId="5" borderId="0" xfId="0" applyFont="1" applyFill="1" applyAlignment="1">
      <alignment horizontal="left" vertical="center"/>
    </xf>
    <xf numFmtId="0" fontId="3" fillId="3" borderId="37" xfId="0" applyFont="1" applyFill="1" applyBorder="1" applyAlignment="1">
      <alignment horizontal="left" vertical="center" wrapText="1"/>
    </xf>
    <xf numFmtId="166" fontId="7" fillId="8" borderId="0" xfId="7" applyNumberFormat="1" applyFont="1" applyFill="1" applyBorder="1" applyAlignment="1" applyProtection="1">
      <alignment vertical="center"/>
    </xf>
    <xf numFmtId="0" fontId="4" fillId="0" borderId="0" xfId="0" applyFont="1" applyAlignment="1">
      <alignment horizontal="right" vertical="center"/>
    </xf>
    <xf numFmtId="0" fontId="7" fillId="0" borderId="0" xfId="0" applyFont="1" applyAlignment="1">
      <alignment horizontal="right" vertical="center"/>
    </xf>
    <xf numFmtId="0" fontId="7" fillId="0" borderId="38" xfId="0" applyFont="1" applyBorder="1" applyAlignment="1">
      <alignment horizontal="right" vertical="center"/>
    </xf>
    <xf numFmtId="166" fontId="4" fillId="0" borderId="0" xfId="0" applyNumberFormat="1" applyFont="1" applyAlignment="1">
      <alignment horizontal="right" vertical="center"/>
    </xf>
    <xf numFmtId="166" fontId="2" fillId="0" borderId="0" xfId="3" applyNumberFormat="1" applyFont="1" applyFill="1" applyBorder="1" applyAlignment="1">
      <alignment horizontal="right" vertical="center"/>
    </xf>
    <xf numFmtId="0" fontId="4" fillId="0" borderId="0" xfId="0" applyFont="1" applyAlignment="1">
      <alignment horizontal="right"/>
    </xf>
    <xf numFmtId="0" fontId="2" fillId="0" borderId="0" xfId="0" applyFont="1" applyAlignment="1">
      <alignment horizontal="right" vertical="center"/>
    </xf>
    <xf numFmtId="166" fontId="5" fillId="0" borderId="0" xfId="0" applyNumberFormat="1" applyFont="1" applyAlignment="1">
      <alignment horizontal="right" vertical="center"/>
    </xf>
    <xf numFmtId="166" fontId="2" fillId="0" borderId="0" xfId="7" applyNumberFormat="1" applyFont="1" applyFill="1" applyBorder="1" applyAlignment="1">
      <alignment horizontal="right" vertical="center"/>
    </xf>
    <xf numFmtId="0" fontId="4" fillId="4" borderId="0" xfId="0" applyFont="1" applyFill="1" applyAlignment="1">
      <alignment wrapText="1"/>
    </xf>
    <xf numFmtId="0" fontId="4" fillId="11" borderId="0" xfId="0" applyFont="1" applyFill="1" applyAlignment="1">
      <alignment horizontal="left" vertical="center"/>
    </xf>
    <xf numFmtId="0" fontId="4" fillId="11" borderId="0" xfId="0" quotePrefix="1" applyFont="1" applyFill="1" applyAlignment="1">
      <alignment horizontal="left" vertical="center"/>
    </xf>
    <xf numFmtId="0" fontId="19" fillId="3" borderId="13" xfId="0" applyFont="1" applyFill="1" applyBorder="1" applyAlignment="1">
      <alignment horizontal="center" vertical="center" wrapText="1"/>
    </xf>
    <xf numFmtId="0" fontId="19" fillId="3" borderId="0" xfId="0" applyFont="1" applyFill="1" applyAlignment="1">
      <alignment horizontal="center" vertical="center"/>
    </xf>
    <xf numFmtId="0" fontId="20" fillId="2" borderId="0" xfId="0" applyFont="1" applyFill="1"/>
    <xf numFmtId="0" fontId="34" fillId="2" borderId="0" xfId="0" applyFont="1" applyFill="1" applyAlignment="1">
      <alignment horizontal="left" vertical="top"/>
    </xf>
    <xf numFmtId="0" fontId="8" fillId="5" borderId="0" xfId="0" applyFont="1" applyFill="1"/>
    <xf numFmtId="0" fontId="8" fillId="5" borderId="1" xfId="0" applyFont="1" applyFill="1" applyBorder="1"/>
    <xf numFmtId="0" fontId="8" fillId="5" borderId="3" xfId="0" applyFont="1" applyFill="1" applyBorder="1"/>
    <xf numFmtId="0" fontId="8" fillId="5" borderId="4" xfId="0" applyFont="1" applyFill="1" applyBorder="1"/>
    <xf numFmtId="0" fontId="34" fillId="2" borderId="0" xfId="0" applyFont="1" applyFill="1" applyAlignment="1">
      <alignment vertical="top"/>
    </xf>
    <xf numFmtId="0" fontId="35" fillId="2" borderId="0" xfId="0" applyFont="1" applyFill="1"/>
    <xf numFmtId="0" fontId="2" fillId="8" borderId="4" xfId="0" applyFont="1" applyFill="1" applyBorder="1" applyAlignment="1">
      <alignment vertical="center"/>
    </xf>
    <xf numFmtId="2" fontId="7" fillId="5" borderId="44" xfId="0" applyNumberFormat="1" applyFont="1" applyFill="1" applyBorder="1" applyAlignment="1">
      <alignment vertical="center"/>
    </xf>
    <xf numFmtId="0" fontId="4" fillId="5" borderId="44" xfId="0" applyFont="1" applyFill="1" applyBorder="1" applyAlignment="1">
      <alignment vertical="center" wrapText="1"/>
    </xf>
    <xf numFmtId="3" fontId="4" fillId="5" borderId="44" xfId="0" applyNumberFormat="1" applyFont="1" applyFill="1" applyBorder="1" applyAlignment="1">
      <alignment vertical="center"/>
    </xf>
    <xf numFmtId="166" fontId="7" fillId="5" borderId="41" xfId="4" applyNumberFormat="1" applyFont="1" applyFill="1" applyBorder="1" applyAlignment="1">
      <alignment vertical="center"/>
    </xf>
    <xf numFmtId="3" fontId="7" fillId="6" borderId="44" xfId="0" applyNumberFormat="1" applyFont="1" applyFill="1" applyBorder="1" applyAlignment="1">
      <alignment vertical="center"/>
    </xf>
    <xf numFmtId="3" fontId="7" fillId="5" borderId="44" xfId="0" applyNumberFormat="1" applyFont="1" applyFill="1" applyBorder="1" applyAlignment="1">
      <alignment vertical="center"/>
    </xf>
    <xf numFmtId="0" fontId="3" fillId="3" borderId="49" xfId="0" applyFont="1" applyFill="1" applyBorder="1" applyAlignment="1">
      <alignment horizontal="center" vertical="center" wrapText="1"/>
    </xf>
    <xf numFmtId="166" fontId="2" fillId="8" borderId="53" xfId="0" applyNumberFormat="1" applyFont="1" applyFill="1" applyBorder="1" applyAlignment="1">
      <alignment vertical="center"/>
    </xf>
    <xf numFmtId="166" fontId="2" fillId="8" borderId="54" xfId="1" applyNumberFormat="1" applyFont="1" applyFill="1" applyBorder="1" applyAlignment="1">
      <alignment vertical="center"/>
    </xf>
    <xf numFmtId="166" fontId="3" fillId="3" borderId="20" xfId="0" applyNumberFormat="1" applyFont="1" applyFill="1" applyBorder="1" applyAlignment="1">
      <alignment horizontal="center" vertical="center" wrapText="1"/>
    </xf>
    <xf numFmtId="0" fontId="4" fillId="5" borderId="44" xfId="0" applyFont="1" applyFill="1" applyBorder="1" applyAlignment="1">
      <alignment vertical="center"/>
    </xf>
    <xf numFmtId="166" fontId="7" fillId="5" borderId="44" xfId="0" applyNumberFormat="1" applyFont="1" applyFill="1" applyBorder="1" applyAlignment="1">
      <alignment vertical="center"/>
    </xf>
    <xf numFmtId="166" fontId="2" fillId="5" borderId="44" xfId="1" applyNumberFormat="1" applyFont="1" applyFill="1" applyBorder="1" applyAlignment="1">
      <alignment vertical="center"/>
    </xf>
    <xf numFmtId="166" fontId="3" fillId="3" borderId="61" xfId="0" applyNumberFormat="1" applyFont="1" applyFill="1" applyBorder="1" applyAlignment="1">
      <alignment horizontal="center" vertical="center" wrapText="1"/>
    </xf>
    <xf numFmtId="0" fontId="3" fillId="3" borderId="62" xfId="0" applyFont="1" applyFill="1" applyBorder="1" applyAlignment="1">
      <alignment horizontal="center" vertical="center"/>
    </xf>
    <xf numFmtId="3" fontId="6" fillId="6" borderId="44" xfId="0" applyNumberFormat="1" applyFont="1" applyFill="1" applyBorder="1" applyAlignment="1">
      <alignment vertical="center" wrapText="1"/>
    </xf>
    <xf numFmtId="3" fontId="6" fillId="5" borderId="44" xfId="0" applyNumberFormat="1" applyFont="1" applyFill="1" applyBorder="1" applyAlignment="1">
      <alignment vertical="center" wrapText="1"/>
    </xf>
    <xf numFmtId="3" fontId="6" fillId="5" borderId="44" xfId="0" applyNumberFormat="1" applyFont="1" applyFill="1" applyBorder="1" applyAlignment="1">
      <alignment vertical="center"/>
    </xf>
    <xf numFmtId="3" fontId="7" fillId="5" borderId="44" xfId="0" applyNumberFormat="1" applyFont="1" applyFill="1" applyBorder="1" applyAlignment="1">
      <alignment vertical="center" wrapText="1"/>
    </xf>
    <xf numFmtId="166" fontId="3" fillId="3" borderId="41" xfId="0" applyNumberFormat="1" applyFont="1" applyFill="1" applyBorder="1" applyAlignment="1">
      <alignment horizontal="center" vertical="center" wrapText="1"/>
    </xf>
    <xf numFmtId="166" fontId="2" fillId="5" borderId="39" xfId="1" applyNumberFormat="1" applyFont="1" applyFill="1" applyBorder="1" applyAlignment="1">
      <alignment vertical="center"/>
    </xf>
    <xf numFmtId="166" fontId="7" fillId="5" borderId="39" xfId="0" applyNumberFormat="1" applyFont="1" applyFill="1" applyBorder="1" applyAlignment="1">
      <alignment vertical="center"/>
    </xf>
    <xf numFmtId="166" fontId="4" fillId="8" borderId="41" xfId="0" applyNumberFormat="1" applyFont="1" applyFill="1" applyBorder="1" applyAlignment="1">
      <alignment vertical="center"/>
    </xf>
    <xf numFmtId="166" fontId="7" fillId="8" borderId="40" xfId="1" applyNumberFormat="1" applyFont="1" applyFill="1" applyBorder="1" applyAlignment="1">
      <alignment vertical="center"/>
    </xf>
    <xf numFmtId="3" fontId="6" fillId="7" borderId="44" xfId="0" applyNumberFormat="1" applyFont="1" applyFill="1" applyBorder="1" applyAlignment="1">
      <alignment vertical="center" wrapText="1"/>
    </xf>
    <xf numFmtId="166" fontId="7" fillId="8" borderId="13" xfId="1" applyNumberFormat="1" applyFont="1" applyFill="1" applyBorder="1" applyAlignment="1">
      <alignment vertical="center"/>
    </xf>
    <xf numFmtId="166" fontId="4" fillId="8" borderId="44" xfId="0" applyNumberFormat="1" applyFont="1" applyFill="1" applyBorder="1" applyAlignment="1">
      <alignment vertical="center"/>
    </xf>
    <xf numFmtId="3" fontId="6" fillId="8" borderId="44" xfId="0" applyNumberFormat="1" applyFont="1" applyFill="1" applyBorder="1" applyAlignment="1">
      <alignment vertical="center"/>
    </xf>
    <xf numFmtId="3" fontId="6" fillId="8" borderId="44" xfId="0" applyNumberFormat="1" applyFont="1" applyFill="1" applyBorder="1" applyAlignment="1">
      <alignment vertical="center" wrapText="1"/>
    </xf>
    <xf numFmtId="3" fontId="7" fillId="7" borderId="44" xfId="0" applyNumberFormat="1" applyFont="1" applyFill="1" applyBorder="1" applyAlignment="1">
      <alignment vertical="center" wrapText="1"/>
    </xf>
    <xf numFmtId="166" fontId="4" fillId="8" borderId="37" xfId="0" applyNumberFormat="1" applyFont="1" applyFill="1" applyBorder="1" applyAlignment="1">
      <alignment vertical="center"/>
    </xf>
    <xf numFmtId="166" fontId="4" fillId="8" borderId="39" xfId="0" applyNumberFormat="1" applyFont="1" applyFill="1" applyBorder="1" applyAlignment="1">
      <alignment vertical="center"/>
    </xf>
    <xf numFmtId="3" fontId="6" fillId="8" borderId="39" xfId="0" applyNumberFormat="1" applyFont="1" applyFill="1" applyBorder="1" applyAlignment="1">
      <alignment vertical="center" wrapText="1"/>
    </xf>
    <xf numFmtId="0" fontId="5" fillId="5" borderId="53" xfId="0" applyFont="1" applyFill="1" applyBorder="1" applyAlignment="1">
      <alignment vertical="center"/>
    </xf>
    <xf numFmtId="166" fontId="2" fillId="5" borderId="4" xfId="1" applyNumberFormat="1" applyFont="1" applyFill="1" applyBorder="1" applyAlignment="1">
      <alignment vertical="center"/>
    </xf>
    <xf numFmtId="166" fontId="5" fillId="5" borderId="53" xfId="1" applyNumberFormat="1" applyFont="1" applyFill="1" applyBorder="1" applyAlignment="1">
      <alignment vertical="center"/>
    </xf>
    <xf numFmtId="166" fontId="5" fillId="5" borderId="54" xfId="1" applyNumberFormat="1" applyFont="1" applyFill="1" applyBorder="1" applyAlignment="1">
      <alignment vertical="center"/>
    </xf>
    <xf numFmtId="166" fontId="5" fillId="5" borderId="52" xfId="1" applyNumberFormat="1" applyFont="1" applyFill="1" applyBorder="1" applyAlignment="1">
      <alignment vertical="center"/>
    </xf>
    <xf numFmtId="166" fontId="5" fillId="8" borderId="53" xfId="0" applyNumberFormat="1" applyFont="1" applyFill="1" applyBorder="1" applyAlignment="1">
      <alignment vertical="center"/>
    </xf>
    <xf numFmtId="166" fontId="5" fillId="8" borderId="54" xfId="0" applyNumberFormat="1" applyFont="1" applyFill="1" applyBorder="1" applyAlignment="1">
      <alignment vertical="center"/>
    </xf>
    <xf numFmtId="166" fontId="2" fillId="8" borderId="52" xfId="1" applyNumberFormat="1" applyFont="1" applyFill="1" applyBorder="1" applyAlignment="1">
      <alignment vertical="center"/>
    </xf>
    <xf numFmtId="3" fontId="7" fillId="5" borderId="44" xfId="0" applyNumberFormat="1" applyFont="1" applyFill="1" applyBorder="1" applyAlignment="1">
      <alignment horizontal="right" vertical="center"/>
    </xf>
    <xf numFmtId="0" fontId="3" fillId="3" borderId="60" xfId="0" applyFont="1" applyFill="1" applyBorder="1" applyAlignment="1">
      <alignment horizontal="center" vertical="center"/>
    </xf>
    <xf numFmtId="0" fontId="3" fillId="3" borderId="64" xfId="0" applyFont="1" applyFill="1" applyBorder="1" applyAlignment="1">
      <alignment horizontal="center" vertical="center"/>
    </xf>
    <xf numFmtId="166" fontId="4" fillId="8" borderId="44" xfId="1" applyNumberFormat="1" applyFont="1" applyFill="1" applyBorder="1"/>
    <xf numFmtId="3" fontId="6" fillId="8" borderId="13" xfId="0" applyNumberFormat="1" applyFont="1" applyFill="1" applyBorder="1" applyAlignment="1">
      <alignment horizontal="right" vertical="center"/>
    </xf>
    <xf numFmtId="166" fontId="7" fillId="8" borderId="44" xfId="1" applyNumberFormat="1" applyFont="1" applyFill="1" applyBorder="1" applyAlignment="1">
      <alignment vertical="center"/>
    </xf>
    <xf numFmtId="37" fontId="6" fillId="8" borderId="13" xfId="0" applyNumberFormat="1" applyFont="1" applyFill="1" applyBorder="1" applyAlignment="1">
      <alignment horizontal="right" vertical="center"/>
    </xf>
    <xf numFmtId="166" fontId="4" fillId="8" borderId="44" xfId="1" applyNumberFormat="1" applyFont="1" applyFill="1" applyBorder="1" applyAlignment="1">
      <alignment vertical="center"/>
    </xf>
    <xf numFmtId="166" fontId="4" fillId="8" borderId="39" xfId="1" applyNumberFormat="1" applyFont="1" applyFill="1" applyBorder="1"/>
    <xf numFmtId="166" fontId="4" fillId="8" borderId="13" xfId="1" applyNumberFormat="1" applyFont="1" applyFill="1" applyBorder="1" applyAlignment="1">
      <alignment horizontal="right" vertical="center"/>
    </xf>
    <xf numFmtId="0" fontId="7" fillId="5" borderId="44" xfId="0" applyFont="1" applyFill="1" applyBorder="1" applyAlignment="1">
      <alignment horizontal="left" vertical="center"/>
    </xf>
    <xf numFmtId="166" fontId="7" fillId="5" borderId="40" xfId="1" applyNumberFormat="1" applyFont="1" applyFill="1" applyBorder="1" applyAlignment="1">
      <alignment vertical="center"/>
    </xf>
    <xf numFmtId="166" fontId="5" fillId="5" borderId="53" xfId="1" applyNumberFormat="1" applyFont="1" applyFill="1" applyBorder="1" applyAlignment="1">
      <alignment horizontal="center" vertical="center"/>
    </xf>
    <xf numFmtId="166" fontId="5" fillId="8" borderId="53" xfId="1" applyNumberFormat="1" applyFont="1" applyFill="1" applyBorder="1"/>
    <xf numFmtId="166" fontId="5" fillId="8" borderId="54" xfId="1" applyNumberFormat="1" applyFont="1" applyFill="1" applyBorder="1"/>
    <xf numFmtId="166" fontId="5" fillId="8" borderId="52" xfId="1" applyNumberFormat="1" applyFont="1" applyFill="1" applyBorder="1"/>
    <xf numFmtId="166" fontId="7" fillId="8" borderId="41" xfId="1" applyNumberFormat="1" applyFont="1" applyFill="1" applyBorder="1" applyAlignment="1">
      <alignment vertical="center"/>
    </xf>
    <xf numFmtId="166" fontId="7" fillId="5" borderId="41" xfId="1" applyNumberFormat="1" applyFont="1" applyFill="1" applyBorder="1" applyAlignment="1">
      <alignment horizontal="right" vertical="center"/>
    </xf>
    <xf numFmtId="166" fontId="7" fillId="5" borderId="44" xfId="1" applyNumberFormat="1" applyFont="1" applyFill="1" applyBorder="1" applyAlignment="1">
      <alignment horizontal="right" vertical="center"/>
    </xf>
    <xf numFmtId="0" fontId="2" fillId="8" borderId="4" xfId="0" applyFont="1" applyFill="1" applyBorder="1" applyAlignment="1">
      <alignment horizontal="left" vertical="center"/>
    </xf>
    <xf numFmtId="166" fontId="2" fillId="8" borderId="53" xfId="1" applyNumberFormat="1" applyFont="1" applyFill="1" applyBorder="1" applyAlignment="1">
      <alignment vertical="center"/>
    </xf>
    <xf numFmtId="166" fontId="2" fillId="8" borderId="53" xfId="1" applyNumberFormat="1" applyFont="1" applyFill="1" applyBorder="1" applyAlignment="1">
      <alignment horizontal="right" vertical="center"/>
    </xf>
    <xf numFmtId="0" fontId="7" fillId="5" borderId="41" xfId="0" applyFont="1" applyFill="1" applyBorder="1" applyAlignment="1">
      <alignment horizontal="left" vertical="center"/>
    </xf>
    <xf numFmtId="166" fontId="7" fillId="5" borderId="40" xfId="7" applyNumberFormat="1" applyFont="1" applyFill="1" applyBorder="1" applyAlignment="1">
      <alignment vertical="center"/>
    </xf>
    <xf numFmtId="166" fontId="7" fillId="5" borderId="13" xfId="7" applyNumberFormat="1" applyFont="1" applyFill="1" applyBorder="1" applyAlignment="1">
      <alignment vertical="center"/>
    </xf>
    <xf numFmtId="0" fontId="7" fillId="5" borderId="41" xfId="0" applyFont="1" applyFill="1" applyBorder="1" applyAlignment="1">
      <alignment vertical="center"/>
    </xf>
    <xf numFmtId="0" fontId="7" fillId="5" borderId="40" xfId="6" applyFont="1" applyFill="1" applyBorder="1" applyAlignment="1">
      <alignment vertical="center"/>
    </xf>
    <xf numFmtId="0" fontId="7" fillId="5" borderId="44" xfId="0" applyFont="1" applyFill="1" applyBorder="1" applyAlignment="1">
      <alignment vertical="center"/>
    </xf>
    <xf numFmtId="0" fontId="7" fillId="5" borderId="13" xfId="6" applyFont="1" applyFill="1" applyBorder="1" applyAlignment="1">
      <alignment vertical="center"/>
    </xf>
    <xf numFmtId="0" fontId="7" fillId="5" borderId="41" xfId="6" applyFont="1" applyFill="1" applyBorder="1" applyAlignment="1">
      <alignment vertical="center"/>
    </xf>
    <xf numFmtId="0" fontId="7" fillId="5" borderId="40" xfId="0" applyFont="1" applyFill="1" applyBorder="1" applyAlignment="1">
      <alignment vertical="center"/>
    </xf>
    <xf numFmtId="0" fontId="7" fillId="5" borderId="44" xfId="6" applyFont="1" applyFill="1" applyBorder="1" applyAlignment="1">
      <alignment vertical="center"/>
    </xf>
    <xf numFmtId="0" fontId="7" fillId="5" borderId="13" xfId="0" applyFont="1" applyFill="1" applyBorder="1" applyAlignment="1">
      <alignment vertical="center"/>
    </xf>
    <xf numFmtId="166" fontId="7" fillId="8" borderId="40" xfId="7" applyNumberFormat="1" applyFont="1" applyFill="1" applyBorder="1" applyAlignment="1" applyProtection="1">
      <alignment vertical="center"/>
    </xf>
    <xf numFmtId="166" fontId="7" fillId="8" borderId="13" xfId="7" applyNumberFormat="1" applyFont="1" applyFill="1" applyBorder="1" applyAlignment="1" applyProtection="1">
      <alignment vertical="center"/>
    </xf>
    <xf numFmtId="166" fontId="7" fillId="8" borderId="41" xfId="7" applyNumberFormat="1" applyFont="1" applyFill="1" applyBorder="1" applyAlignment="1" applyProtection="1">
      <alignment vertical="center"/>
    </xf>
    <xf numFmtId="166" fontId="7" fillId="8" borderId="44" xfId="7" applyNumberFormat="1" applyFont="1" applyFill="1" applyBorder="1" applyAlignment="1" applyProtection="1">
      <alignment vertical="center"/>
    </xf>
    <xf numFmtId="0" fontId="7" fillId="5" borderId="37" xfId="0" applyFont="1" applyFill="1" applyBorder="1" applyAlignment="1">
      <alignment horizontal="right" vertical="center"/>
    </xf>
    <xf numFmtId="0" fontId="7" fillId="5" borderId="39" xfId="0" applyFont="1" applyFill="1" applyBorder="1" applyAlignment="1">
      <alignment horizontal="right" vertical="center"/>
    </xf>
    <xf numFmtId="0" fontId="2" fillId="8" borderId="53" xfId="0" applyFont="1" applyFill="1" applyBorder="1" applyAlignment="1">
      <alignment horizontal="left" vertical="center"/>
    </xf>
    <xf numFmtId="166" fontId="2" fillId="8" borderId="53" xfId="7" applyNumberFormat="1" applyFont="1" applyFill="1" applyBorder="1" applyAlignment="1">
      <alignment vertical="center"/>
    </xf>
    <xf numFmtId="166" fontId="2" fillId="8" borderId="54" xfId="7" applyNumberFormat="1" applyFont="1" applyFill="1" applyBorder="1" applyAlignment="1">
      <alignment horizontal="right" vertical="center"/>
    </xf>
    <xf numFmtId="166" fontId="2" fillId="8" borderId="52" xfId="7" applyNumberFormat="1" applyFont="1" applyFill="1" applyBorder="1" applyAlignment="1">
      <alignment vertical="center"/>
    </xf>
    <xf numFmtId="166" fontId="2" fillId="8" borderId="4" xfId="7" applyNumberFormat="1" applyFont="1" applyFill="1" applyBorder="1" applyAlignment="1">
      <alignment vertical="center"/>
    </xf>
    <xf numFmtId="0" fontId="26" fillId="2" borderId="0" xfId="0" applyFont="1" applyFill="1"/>
    <xf numFmtId="0" fontId="29" fillId="2" borderId="0" xfId="0" applyFont="1" applyFill="1"/>
    <xf numFmtId="0" fontId="5" fillId="4" borderId="0" xfId="0" applyFont="1" applyFill="1" applyAlignment="1">
      <alignment horizontal="center"/>
    </xf>
    <xf numFmtId="0" fontId="15" fillId="4" borderId="0" xfId="0" applyFont="1" applyFill="1" applyAlignment="1">
      <alignment horizontal="left" vertical="center"/>
    </xf>
    <xf numFmtId="0" fontId="37" fillId="2" borderId="0" xfId="0" applyFont="1" applyFill="1" applyAlignment="1">
      <alignment wrapText="1"/>
    </xf>
    <xf numFmtId="166" fontId="6" fillId="5" borderId="0" xfId="1" applyNumberFormat="1" applyFont="1" applyFill="1" applyBorder="1" applyAlignment="1">
      <alignment horizontal="right" vertical="center"/>
    </xf>
    <xf numFmtId="166" fontId="5" fillId="5" borderId="1" xfId="1" applyNumberFormat="1" applyFont="1" applyFill="1" applyBorder="1" applyAlignment="1">
      <alignment horizontal="right" vertical="center"/>
    </xf>
    <xf numFmtId="166" fontId="5" fillId="8" borderId="1" xfId="1" applyNumberFormat="1" applyFont="1" applyFill="1" applyBorder="1" applyAlignment="1">
      <alignment horizontal="right" vertical="center"/>
    </xf>
    <xf numFmtId="166" fontId="4" fillId="8" borderId="3" xfId="1" applyNumberFormat="1" applyFont="1" applyFill="1" applyBorder="1" applyAlignment="1">
      <alignment horizontal="right" vertical="center"/>
    </xf>
    <xf numFmtId="166" fontId="7" fillId="5" borderId="2" xfId="0" applyNumberFormat="1" applyFont="1" applyFill="1" applyBorder="1" applyAlignment="1">
      <alignment vertical="center"/>
    </xf>
    <xf numFmtId="166" fontId="7" fillId="8" borderId="2" xfId="0" applyNumberFormat="1" applyFont="1" applyFill="1" applyBorder="1" applyAlignment="1">
      <alignment vertical="center"/>
    </xf>
    <xf numFmtId="166" fontId="7" fillId="5" borderId="1" xfId="0" applyNumberFormat="1" applyFont="1" applyFill="1" applyBorder="1" applyAlignment="1">
      <alignment vertical="center"/>
    </xf>
    <xf numFmtId="166" fontId="7" fillId="8" borderId="1" xfId="0" applyNumberFormat="1" applyFont="1" applyFill="1" applyBorder="1" applyAlignment="1">
      <alignment vertical="center"/>
    </xf>
    <xf numFmtId="166" fontId="4" fillId="5" borderId="0" xfId="0" applyNumberFormat="1" applyFont="1" applyFill="1" applyAlignment="1">
      <alignment horizontal="right" vertical="center"/>
    </xf>
    <xf numFmtId="166" fontId="4" fillId="8" borderId="0" xfId="0" applyNumberFormat="1" applyFont="1" applyFill="1" applyAlignment="1">
      <alignment horizontal="right" vertical="center"/>
    </xf>
    <xf numFmtId="166" fontId="6" fillId="6" borderId="0" xfId="0" applyNumberFormat="1" applyFont="1" applyFill="1" applyAlignment="1">
      <alignment horizontal="right" vertical="center"/>
    </xf>
    <xf numFmtId="166" fontId="6" fillId="7" borderId="0" xfId="0" applyNumberFormat="1" applyFont="1" applyFill="1" applyAlignment="1">
      <alignment horizontal="right" vertical="center"/>
    </xf>
    <xf numFmtId="166" fontId="9" fillId="5" borderId="3" xfId="0" applyNumberFormat="1" applyFont="1" applyFill="1" applyBorder="1" applyAlignment="1">
      <alignment horizontal="right" vertical="center"/>
    </xf>
    <xf numFmtId="166" fontId="9" fillId="8" borderId="3" xfId="0" applyNumberFormat="1" applyFont="1" applyFill="1" applyBorder="1" applyAlignment="1">
      <alignment horizontal="right" vertical="center"/>
    </xf>
    <xf numFmtId="166" fontId="5" fillId="5" borderId="4" xfId="1" applyNumberFormat="1" applyFont="1" applyFill="1" applyBorder="1" applyAlignment="1">
      <alignment horizontal="right" vertical="center"/>
    </xf>
    <xf numFmtId="166" fontId="4" fillId="8" borderId="0" xfId="3" applyNumberFormat="1" applyFont="1" applyFill="1" applyBorder="1" applyAlignment="1">
      <alignment horizontal="right" vertical="center"/>
    </xf>
    <xf numFmtId="166" fontId="5" fillId="8" borderId="4" xfId="1" applyNumberFormat="1" applyFont="1" applyFill="1" applyBorder="1" applyAlignment="1">
      <alignment horizontal="right" vertical="center"/>
    </xf>
    <xf numFmtId="166" fontId="5" fillId="5" borderId="3" xfId="1" applyNumberFormat="1" applyFont="1" applyFill="1" applyBorder="1" applyAlignment="1">
      <alignment horizontal="right" vertical="center"/>
    </xf>
    <xf numFmtId="166" fontId="5" fillId="8" borderId="3" xfId="1" applyNumberFormat="1" applyFont="1" applyFill="1" applyBorder="1" applyAlignment="1">
      <alignment horizontal="right" vertical="center"/>
    </xf>
    <xf numFmtId="166" fontId="6" fillId="5" borderId="0" xfId="1" applyNumberFormat="1" applyFont="1" applyFill="1" applyAlignment="1">
      <alignment vertical="center" wrapText="1"/>
    </xf>
    <xf numFmtId="166" fontId="6" fillId="8" borderId="0" xfId="1" applyNumberFormat="1" applyFont="1" applyFill="1" applyAlignment="1">
      <alignment vertical="center" wrapText="1"/>
    </xf>
    <xf numFmtId="166" fontId="4" fillId="5" borderId="0" xfId="1" applyNumberFormat="1" applyFont="1" applyFill="1" applyBorder="1" applyAlignment="1">
      <alignment vertical="center"/>
    </xf>
    <xf numFmtId="166" fontId="4" fillId="8" borderId="0" xfId="1" applyNumberFormat="1" applyFont="1" applyFill="1" applyAlignment="1">
      <alignment vertical="center"/>
    </xf>
    <xf numFmtId="166" fontId="4" fillId="8" borderId="0" xfId="1" applyNumberFormat="1" applyFont="1" applyFill="1"/>
    <xf numFmtId="166" fontId="5" fillId="5" borderId="1" xfId="1" applyNumberFormat="1" applyFont="1" applyFill="1" applyBorder="1" applyAlignment="1">
      <alignment vertical="center"/>
    </xf>
    <xf numFmtId="166" fontId="5" fillId="8" borderId="1" xfId="1" applyNumberFormat="1" applyFont="1" applyFill="1" applyBorder="1" applyAlignment="1">
      <alignment vertical="center"/>
    </xf>
    <xf numFmtId="166" fontId="4" fillId="5" borderId="2" xfId="1" applyNumberFormat="1" applyFont="1" applyFill="1" applyBorder="1" applyAlignment="1">
      <alignment vertical="center"/>
    </xf>
    <xf numFmtId="166" fontId="5" fillId="5" borderId="3" xfId="1" applyNumberFormat="1" applyFont="1" applyFill="1" applyBorder="1" applyAlignment="1">
      <alignment vertical="center"/>
    </xf>
    <xf numFmtId="166" fontId="5" fillId="8" borderId="3" xfId="1" applyNumberFormat="1" applyFont="1" applyFill="1" applyBorder="1" applyAlignment="1">
      <alignment vertical="center"/>
    </xf>
    <xf numFmtId="166" fontId="5" fillId="5" borderId="5" xfId="1" applyNumberFormat="1" applyFont="1" applyFill="1" applyBorder="1" applyAlignment="1">
      <alignment vertical="center"/>
    </xf>
    <xf numFmtId="166" fontId="5" fillId="8" borderId="5" xfId="1" applyNumberFormat="1" applyFont="1" applyFill="1" applyBorder="1" applyAlignment="1">
      <alignment vertical="center"/>
    </xf>
    <xf numFmtId="164" fontId="7" fillId="5" borderId="40" xfId="1" applyNumberFormat="1" applyFont="1" applyFill="1" applyBorder="1" applyAlignment="1">
      <alignment vertical="center"/>
    </xf>
    <xf numFmtId="164" fontId="7" fillId="5" borderId="13" xfId="1" applyNumberFormat="1" applyFont="1" applyFill="1" applyBorder="1" applyAlignment="1">
      <alignment vertical="center"/>
    </xf>
    <xf numFmtId="164" fontId="7" fillId="5" borderId="13" xfId="0" applyNumberFormat="1" applyFont="1" applyFill="1" applyBorder="1"/>
    <xf numFmtId="164" fontId="2" fillId="8" borderId="52" xfId="0" applyNumberFormat="1" applyFont="1" applyFill="1" applyBorder="1" applyAlignment="1">
      <alignment vertical="center"/>
    </xf>
    <xf numFmtId="165" fontId="7" fillId="5" borderId="13" xfId="2" applyNumberFormat="1" applyFont="1" applyFill="1" applyBorder="1" applyAlignment="1">
      <alignment vertical="center"/>
    </xf>
    <xf numFmtId="165" fontId="5" fillId="5" borderId="52" xfId="1" applyNumberFormat="1" applyFont="1" applyFill="1" applyBorder="1" applyAlignment="1">
      <alignment vertical="center"/>
    </xf>
    <xf numFmtId="165" fontId="7" fillId="8" borderId="0" xfId="2" applyNumberFormat="1" applyFont="1" applyFill="1" applyBorder="1" applyAlignment="1">
      <alignment vertical="center"/>
    </xf>
    <xf numFmtId="165" fontId="5" fillId="8" borderId="4" xfId="1" applyNumberFormat="1" applyFont="1" applyFill="1" applyBorder="1" applyAlignment="1">
      <alignment vertical="center"/>
    </xf>
    <xf numFmtId="165" fontId="4" fillId="5" borderId="39" xfId="2" applyNumberFormat="1" applyFont="1" applyFill="1" applyBorder="1" applyAlignment="1">
      <alignment horizontal="right" vertical="center"/>
    </xf>
    <xf numFmtId="165" fontId="5" fillId="5" borderId="54" xfId="1" applyNumberFormat="1" applyFont="1" applyFill="1" applyBorder="1" applyAlignment="1">
      <alignment horizontal="right" vertical="center"/>
    </xf>
    <xf numFmtId="165" fontId="4" fillId="8" borderId="13" xfId="2" applyNumberFormat="1" applyFont="1" applyFill="1" applyBorder="1" applyAlignment="1">
      <alignment horizontal="right" vertical="center"/>
    </xf>
    <xf numFmtId="165" fontId="5" fillId="8" borderId="52" xfId="1" applyNumberFormat="1" applyFont="1" applyFill="1" applyBorder="1"/>
    <xf numFmtId="0" fontId="16" fillId="2" borderId="1" xfId="0" applyFont="1" applyFill="1" applyBorder="1"/>
    <xf numFmtId="0" fontId="4" fillId="2" borderId="1" xfId="0" applyFont="1" applyFill="1" applyBorder="1"/>
    <xf numFmtId="0" fontId="34" fillId="2" borderId="1" xfId="0" applyFont="1" applyFill="1" applyBorder="1"/>
    <xf numFmtId="0" fontId="29" fillId="2" borderId="1" xfId="0" applyFont="1" applyFill="1" applyBorder="1"/>
    <xf numFmtId="0" fontId="36" fillId="2" borderId="1" xfId="0" applyFont="1" applyFill="1" applyBorder="1"/>
    <xf numFmtId="0" fontId="20" fillId="2" borderId="1" xfId="0" applyFont="1" applyFill="1" applyBorder="1"/>
    <xf numFmtId="0" fontId="39" fillId="2" borderId="1" xfId="0" applyFont="1" applyFill="1" applyBorder="1"/>
    <xf numFmtId="0" fontId="2" fillId="2" borderId="1" xfId="0" applyFont="1" applyFill="1" applyBorder="1"/>
    <xf numFmtId="0" fontId="16" fillId="2" borderId="1" xfId="0" quotePrefix="1" applyFont="1" applyFill="1" applyBorder="1"/>
    <xf numFmtId="0" fontId="34" fillId="2" borderId="1" xfId="0" applyFont="1" applyFill="1" applyBorder="1" applyAlignment="1">
      <alignment horizontal="left" vertical="top"/>
    </xf>
    <xf numFmtId="0" fontId="34" fillId="2" borderId="1" xfId="0" applyFont="1" applyFill="1" applyBorder="1" applyAlignment="1">
      <alignment vertical="top"/>
    </xf>
    <xf numFmtId="0" fontId="5" fillId="2" borderId="1" xfId="0" applyFont="1" applyFill="1" applyBorder="1" applyAlignment="1">
      <alignment vertical="top"/>
    </xf>
    <xf numFmtId="0" fontId="11" fillId="2" borderId="1" xfId="0" applyFont="1" applyFill="1" applyBorder="1" applyAlignment="1">
      <alignment horizontal="left" vertical="top"/>
    </xf>
    <xf numFmtId="0" fontId="2" fillId="2" borderId="1" xfId="0" applyFont="1" applyFill="1" applyBorder="1" applyAlignment="1">
      <alignment horizontal="left" vertical="top"/>
    </xf>
    <xf numFmtId="0" fontId="34" fillId="2" borderId="0" xfId="0" applyFont="1" applyFill="1" applyAlignment="1">
      <alignment vertical="top" wrapText="1"/>
    </xf>
    <xf numFmtId="0" fontId="7" fillId="0" borderId="1" xfId="0" applyFont="1" applyBorder="1" applyAlignment="1">
      <alignment horizontal="center" vertical="center"/>
    </xf>
    <xf numFmtId="0" fontId="4" fillId="0" borderId="1" xfId="0" applyFont="1" applyBorder="1" applyAlignment="1">
      <alignment vertical="center"/>
    </xf>
    <xf numFmtId="3" fontId="6" fillId="13" borderId="65" xfId="0" applyNumberFormat="1" applyFont="1" applyFill="1" applyBorder="1" applyAlignment="1">
      <alignment horizontal="right" vertical="center"/>
    </xf>
    <xf numFmtId="164" fontId="7" fillId="5" borderId="0" xfId="1" applyNumberFormat="1" applyFont="1" applyFill="1" applyBorder="1" applyAlignment="1">
      <alignment horizontal="right" vertical="center"/>
    </xf>
    <xf numFmtId="164" fontId="4" fillId="5" borderId="3" xfId="1" applyNumberFormat="1" applyFont="1" applyFill="1" applyBorder="1" applyAlignment="1">
      <alignment horizontal="right" vertical="center"/>
    </xf>
    <xf numFmtId="164" fontId="5" fillId="5" borderId="5" xfId="2" applyNumberFormat="1" applyFont="1" applyFill="1" applyBorder="1" applyAlignment="1">
      <alignment horizontal="right" vertical="center"/>
    </xf>
    <xf numFmtId="164" fontId="5" fillId="5" borderId="68" xfId="0" applyNumberFormat="1" applyFont="1" applyFill="1" applyBorder="1"/>
    <xf numFmtId="164" fontId="5" fillId="8" borderId="68" xfId="0" applyNumberFormat="1" applyFont="1" applyFill="1" applyBorder="1"/>
    <xf numFmtId="0" fontId="7" fillId="5" borderId="66" xfId="0" applyFont="1" applyFill="1" applyBorder="1" applyAlignment="1">
      <alignment vertical="center" wrapText="1"/>
    </xf>
    <xf numFmtId="164" fontId="7" fillId="5" borderId="65" xfId="0" applyNumberFormat="1" applyFont="1" applyFill="1" applyBorder="1" applyAlignment="1">
      <alignment vertical="center"/>
    </xf>
    <xf numFmtId="164" fontId="7" fillId="8" borderId="65" xfId="0" applyNumberFormat="1" applyFont="1" applyFill="1" applyBorder="1" applyAlignment="1">
      <alignment vertical="center"/>
    </xf>
    <xf numFmtId="3" fontId="6" fillId="6" borderId="0" xfId="0" applyNumberFormat="1" applyFont="1" applyFill="1" applyAlignment="1">
      <alignment horizontal="right" vertical="center"/>
    </xf>
    <xf numFmtId="3" fontId="6" fillId="13" borderId="0" xfId="0" applyNumberFormat="1" applyFont="1" applyFill="1" applyAlignment="1">
      <alignment horizontal="right" vertical="center"/>
    </xf>
    <xf numFmtId="0" fontId="4" fillId="5" borderId="65" xfId="0" applyFont="1" applyFill="1" applyBorder="1"/>
    <xf numFmtId="164" fontId="6" fillId="6" borderId="0" xfId="0" applyNumberFormat="1" applyFont="1" applyFill="1" applyAlignment="1">
      <alignment horizontal="right" vertical="center"/>
    </xf>
    <xf numFmtId="164" fontId="6" fillId="13" borderId="0" xfId="0" applyNumberFormat="1" applyFont="1" applyFill="1" applyAlignment="1">
      <alignment horizontal="right" vertical="center"/>
    </xf>
    <xf numFmtId="164" fontId="6" fillId="13" borderId="65" xfId="0" applyNumberFormat="1" applyFont="1" applyFill="1" applyBorder="1" applyAlignment="1">
      <alignment horizontal="right" vertical="center"/>
    </xf>
    <xf numFmtId="167" fontId="6" fillId="6" borderId="0" xfId="0" applyNumberFormat="1" applyFont="1" applyFill="1" applyAlignment="1">
      <alignment horizontal="right" vertical="center"/>
    </xf>
    <xf numFmtId="167" fontId="6" fillId="13" borderId="0" xfId="0" applyNumberFormat="1" applyFont="1" applyFill="1" applyAlignment="1">
      <alignment horizontal="right" vertical="center"/>
    </xf>
    <xf numFmtId="167" fontId="6" fillId="13" borderId="65" xfId="0" applyNumberFormat="1" applyFont="1" applyFill="1" applyBorder="1" applyAlignment="1">
      <alignment horizontal="right" vertical="center"/>
    </xf>
    <xf numFmtId="0" fontId="17" fillId="9" borderId="16" xfId="0" applyFont="1" applyFill="1" applyBorder="1" applyAlignment="1">
      <alignment horizontal="center" vertical="center" wrapText="1"/>
    </xf>
    <xf numFmtId="0" fontId="6" fillId="6" borderId="14" xfId="0" applyFont="1" applyFill="1" applyBorder="1" applyAlignment="1">
      <alignment horizontal="left" vertical="center" wrapText="1"/>
    </xf>
    <xf numFmtId="3" fontId="7" fillId="2" borderId="0" xfId="0" quotePrefix="1" applyNumberFormat="1" applyFont="1" applyFill="1"/>
    <xf numFmtId="171" fontId="7" fillId="2" borderId="0" xfId="2" applyNumberFormat="1" applyFont="1" applyFill="1"/>
    <xf numFmtId="164" fontId="4" fillId="8" borderId="3" xfId="1" applyNumberFormat="1" applyFont="1" applyFill="1" applyBorder="1" applyAlignment="1">
      <alignment horizontal="right" vertical="center"/>
    </xf>
    <xf numFmtId="9" fontId="4" fillId="0" borderId="0" xfId="2" applyFont="1"/>
    <xf numFmtId="0" fontId="6" fillId="13" borderId="27" xfId="0" applyFont="1" applyFill="1" applyBorder="1" applyAlignment="1">
      <alignment horizontal="left" vertical="center" wrapText="1"/>
    </xf>
    <xf numFmtId="171" fontId="4" fillId="2" borderId="0" xfId="2" applyNumberFormat="1" applyFont="1" applyFill="1"/>
    <xf numFmtId="171" fontId="4" fillId="0" borderId="0" xfId="2" applyNumberFormat="1" applyFont="1"/>
    <xf numFmtId="43" fontId="0" fillId="0" borderId="0" xfId="1" applyFont="1"/>
    <xf numFmtId="164" fontId="0" fillId="0" borderId="0" xfId="1" applyNumberFormat="1" applyFont="1"/>
    <xf numFmtId="166" fontId="0" fillId="0" borderId="0" xfId="1" applyNumberFormat="1" applyFont="1"/>
    <xf numFmtId="166" fontId="0" fillId="0" borderId="0" xfId="0" applyNumberFormat="1"/>
    <xf numFmtId="43" fontId="0" fillId="0" borderId="0" xfId="0" applyNumberFormat="1"/>
    <xf numFmtId="165" fontId="0" fillId="0" borderId="0" xfId="0" applyNumberFormat="1"/>
    <xf numFmtId="167" fontId="0" fillId="0" borderId="0" xfId="0" applyNumberFormat="1"/>
    <xf numFmtId="166" fontId="18" fillId="2" borderId="0" xfId="0" applyNumberFormat="1" applyFont="1" applyFill="1"/>
    <xf numFmtId="2" fontId="4" fillId="5" borderId="2" xfId="0" applyNumberFormat="1" applyFont="1" applyFill="1" applyBorder="1" applyAlignment="1">
      <alignment horizontal="right" vertical="center"/>
    </xf>
    <xf numFmtId="2" fontId="4" fillId="5" borderId="0" xfId="0" applyNumberFormat="1" applyFont="1" applyFill="1" applyAlignment="1">
      <alignment horizontal="right" vertical="center"/>
    </xf>
    <xf numFmtId="2" fontId="5" fillId="5" borderId="1" xfId="0" applyNumberFormat="1" applyFont="1" applyFill="1" applyBorder="1" applyAlignment="1">
      <alignment horizontal="right" vertical="center"/>
    </xf>
    <xf numFmtId="2" fontId="7" fillId="5" borderId="0" xfId="1" applyNumberFormat="1" applyFont="1" applyFill="1" applyBorder="1" applyAlignment="1">
      <alignment horizontal="right" vertical="center"/>
    </xf>
    <xf numFmtId="2" fontId="5" fillId="5" borderId="1" xfId="1" applyNumberFormat="1" applyFont="1" applyFill="1" applyBorder="1" applyAlignment="1">
      <alignment horizontal="right" vertical="center"/>
    </xf>
    <xf numFmtId="2" fontId="41" fillId="8" borderId="2" xfId="1" applyNumberFormat="1" applyFont="1" applyFill="1" applyBorder="1" applyAlignment="1">
      <alignment horizontal="right" vertical="center"/>
    </xf>
    <xf numFmtId="2" fontId="7" fillId="8" borderId="0" xfId="1" applyNumberFormat="1" applyFont="1" applyFill="1" applyBorder="1" applyAlignment="1">
      <alignment horizontal="right" vertical="center"/>
    </xf>
    <xf numFmtId="2" fontId="5" fillId="8" borderId="1" xfId="1" applyNumberFormat="1" applyFont="1" applyFill="1" applyBorder="1" applyAlignment="1">
      <alignment horizontal="right" vertical="center"/>
    </xf>
    <xf numFmtId="0" fontId="25" fillId="0" borderId="5" xfId="0" applyFont="1" applyBorder="1" applyAlignment="1">
      <alignment horizontal="center" vertical="center"/>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1" fillId="0" borderId="9" xfId="0" applyFont="1" applyBorder="1" applyAlignment="1">
      <alignment horizontal="center" vertical="center"/>
    </xf>
    <xf numFmtId="0" fontId="21" fillId="0" borderId="0" xfId="0" applyFont="1" applyAlignment="1">
      <alignment horizontal="center" vertical="center"/>
    </xf>
    <xf numFmtId="0" fontId="21" fillId="0" borderId="10" xfId="0" applyFont="1" applyBorder="1" applyAlignment="1">
      <alignment horizontal="center" vertical="center"/>
    </xf>
    <xf numFmtId="0" fontId="23" fillId="0" borderId="0" xfId="0" applyFont="1" applyAlignment="1">
      <alignment horizontal="center" vertical="center" wrapText="1"/>
    </xf>
    <xf numFmtId="0" fontId="24" fillId="0" borderId="9" xfId="0" applyFont="1" applyBorder="1" applyAlignment="1">
      <alignment horizontal="center" vertical="center"/>
    </xf>
    <xf numFmtId="0" fontId="24" fillId="0" borderId="0" xfId="0" applyFont="1" applyAlignment="1">
      <alignment horizontal="center" vertical="center"/>
    </xf>
    <xf numFmtId="0" fontId="24" fillId="0" borderId="10" xfId="0" applyFont="1" applyBorder="1" applyAlignment="1">
      <alignment horizontal="center" vertical="center"/>
    </xf>
    <xf numFmtId="0" fontId="4" fillId="11" borderId="0" xfId="0" applyFont="1" applyFill="1" applyAlignment="1">
      <alignment horizontal="left" vertical="center" wrapText="1"/>
    </xf>
    <xf numFmtId="0" fontId="19" fillId="3" borderId="0" xfId="0" applyFont="1" applyFill="1" applyAlignment="1">
      <alignment horizontal="left" vertical="center" wrapText="1"/>
    </xf>
    <xf numFmtId="0" fontId="4" fillId="5" borderId="0" xfId="0" applyFont="1" applyFill="1" applyAlignment="1">
      <alignment horizontal="left" vertical="center" wrapText="1"/>
    </xf>
    <xf numFmtId="0" fontId="15" fillId="4" borderId="0" xfId="0" applyFont="1" applyFill="1" applyAlignment="1">
      <alignment horizontal="left" vertical="center"/>
    </xf>
    <xf numFmtId="0" fontId="22" fillId="0" borderId="6" xfId="0" applyFont="1" applyBorder="1" applyAlignment="1">
      <alignment horizontal="center" vertical="top" wrapText="1"/>
    </xf>
    <xf numFmtId="0" fontId="22" fillId="0" borderId="7" xfId="0" applyFont="1" applyBorder="1" applyAlignment="1">
      <alignment horizontal="center" vertical="top" wrapText="1"/>
    </xf>
    <xf numFmtId="0" fontId="22" fillId="0" borderId="8" xfId="0" applyFont="1" applyBorder="1" applyAlignment="1">
      <alignment horizontal="center" vertical="top" wrapText="1"/>
    </xf>
    <xf numFmtId="0" fontId="22" fillId="0" borderId="9" xfId="0" applyFont="1" applyBorder="1" applyAlignment="1">
      <alignment horizontal="center" vertical="top" wrapText="1"/>
    </xf>
    <xf numFmtId="0" fontId="22" fillId="0" borderId="0" xfId="0" applyFont="1" applyAlignment="1">
      <alignment horizontal="center" vertical="top" wrapText="1"/>
    </xf>
    <xf numFmtId="0" fontId="22" fillId="0" borderId="10" xfId="0" applyFont="1" applyBorder="1" applyAlignment="1">
      <alignment horizontal="center" vertical="top" wrapText="1"/>
    </xf>
    <xf numFmtId="0" fontId="22" fillId="0" borderId="11" xfId="0" applyFont="1" applyBorder="1" applyAlignment="1">
      <alignment horizontal="center" vertical="top" wrapText="1"/>
    </xf>
    <xf numFmtId="0" fontId="22" fillId="0" borderId="5" xfId="0" applyFont="1" applyBorder="1" applyAlignment="1">
      <alignment horizontal="center" vertical="top" wrapText="1"/>
    </xf>
    <xf numFmtId="0" fontId="22" fillId="0" borderId="12" xfId="0" applyFont="1" applyBorder="1" applyAlignment="1">
      <alignment horizontal="center" vertical="top" wrapText="1"/>
    </xf>
    <xf numFmtId="0" fontId="18" fillId="2" borderId="0" xfId="0" applyFont="1" applyFill="1" applyAlignment="1">
      <alignment horizontal="left" vertical="center" wrapText="1"/>
    </xf>
    <xf numFmtId="0" fontId="34" fillId="2" borderId="1" xfId="0" applyFont="1" applyFill="1" applyBorder="1" applyAlignment="1">
      <alignment horizontal="left"/>
    </xf>
    <xf numFmtId="0" fontId="6" fillId="6" borderId="0" xfId="0" applyFont="1" applyFill="1" applyAlignment="1">
      <alignment horizontal="center" vertical="center" wrapText="1"/>
    </xf>
    <xf numFmtId="0" fontId="6" fillId="6" borderId="65" xfId="0" applyFont="1" applyFill="1" applyBorder="1" applyAlignment="1">
      <alignment horizontal="center" vertical="center" wrapText="1"/>
    </xf>
    <xf numFmtId="0" fontId="18" fillId="2" borderId="0" xfId="0" applyFont="1" applyFill="1" applyAlignment="1">
      <alignment horizontal="left" wrapText="1"/>
    </xf>
    <xf numFmtId="0" fontId="34" fillId="2" borderId="1" xfId="0" applyFont="1" applyFill="1" applyBorder="1" applyAlignment="1">
      <alignment horizontal="left" vertical="top" wrapText="1"/>
    </xf>
    <xf numFmtId="0" fontId="34" fillId="2" borderId="1" xfId="0" applyFont="1" applyFill="1" applyBorder="1" applyAlignment="1">
      <alignment horizontal="left" wrapText="1"/>
    </xf>
    <xf numFmtId="0" fontId="34" fillId="2" borderId="1" xfId="0" applyFont="1" applyFill="1" applyBorder="1" applyAlignment="1">
      <alignment wrapText="1"/>
    </xf>
    <xf numFmtId="0" fontId="18" fillId="0" borderId="0" xfId="0" applyFont="1" applyAlignment="1">
      <alignment horizontal="left" vertical="center" wrapText="1"/>
    </xf>
    <xf numFmtId="0" fontId="2" fillId="2" borderId="1" xfId="0" applyFont="1" applyFill="1" applyBorder="1" applyAlignment="1">
      <alignment horizontal="left"/>
    </xf>
    <xf numFmtId="0" fontId="21" fillId="0" borderId="6" xfId="0" applyFont="1" applyBorder="1" applyAlignment="1">
      <alignment horizontal="center" vertical="top" wrapText="1"/>
    </xf>
    <xf numFmtId="0" fontId="40" fillId="0" borderId="7" xfId="0" applyFont="1" applyBorder="1" applyAlignment="1">
      <alignment horizontal="center" vertical="top" wrapText="1"/>
    </xf>
    <xf numFmtId="0" fontId="40" fillId="0" borderId="8" xfId="0" applyFont="1" applyBorder="1" applyAlignment="1">
      <alignment horizontal="center" vertical="top" wrapText="1"/>
    </xf>
    <xf numFmtId="0" fontId="40" fillId="0" borderId="9" xfId="0" applyFont="1" applyBorder="1" applyAlignment="1">
      <alignment horizontal="center" vertical="top" wrapText="1"/>
    </xf>
    <xf numFmtId="0" fontId="40" fillId="0" borderId="0" xfId="0" applyFont="1" applyAlignment="1">
      <alignment horizontal="center" vertical="top" wrapText="1"/>
    </xf>
    <xf numFmtId="0" fontId="40" fillId="0" borderId="10" xfId="0" applyFont="1" applyBorder="1" applyAlignment="1">
      <alignment horizontal="center" vertical="top" wrapText="1"/>
    </xf>
    <xf numFmtId="0" fontId="4" fillId="5" borderId="3" xfId="0" applyFont="1" applyFill="1" applyBorder="1" applyAlignment="1">
      <alignment horizontal="left" vertical="center" wrapText="1"/>
    </xf>
    <xf numFmtId="0" fontId="4" fillId="5" borderId="25" xfId="0" applyFont="1" applyFill="1" applyBorder="1" applyAlignment="1">
      <alignment horizontal="left" vertical="center" wrapText="1"/>
    </xf>
    <xf numFmtId="0" fontId="4" fillId="5" borderId="4" xfId="0" applyFont="1" applyFill="1" applyBorder="1" applyAlignment="1">
      <alignment horizontal="left" vertical="center" wrapText="1"/>
    </xf>
    <xf numFmtId="0" fontId="4" fillId="5" borderId="26" xfId="0" applyFont="1" applyFill="1" applyBorder="1" applyAlignment="1">
      <alignment horizontal="left" vertical="center" wrapText="1"/>
    </xf>
    <xf numFmtId="0" fontId="4" fillId="5" borderId="1" xfId="0" applyFont="1" applyFill="1" applyBorder="1" applyAlignment="1">
      <alignment horizontal="left" vertical="center" wrapText="1"/>
    </xf>
    <xf numFmtId="0" fontId="34" fillId="2" borderId="0" xfId="0" applyFont="1" applyFill="1" applyAlignment="1">
      <alignment horizontal="left" vertical="top"/>
    </xf>
    <xf numFmtId="0" fontId="34" fillId="2" borderId="1" xfId="0" applyFont="1" applyFill="1" applyBorder="1" applyAlignment="1">
      <alignment horizontal="left" vertical="top"/>
    </xf>
    <xf numFmtId="0" fontId="4" fillId="5" borderId="2" xfId="0" applyFont="1" applyFill="1" applyBorder="1" applyAlignment="1">
      <alignment horizontal="left" vertical="center" wrapText="1"/>
    </xf>
    <xf numFmtId="0" fontId="4" fillId="5" borderId="0" xfId="0" applyFont="1" applyFill="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37" fillId="2" borderId="0" xfId="0" applyFont="1" applyFill="1" applyAlignment="1">
      <alignment horizontal="left" vertical="top" wrapText="1"/>
    </xf>
    <xf numFmtId="0" fontId="3" fillId="3" borderId="29" xfId="0" applyFont="1" applyFill="1" applyBorder="1" applyAlignment="1">
      <alignment horizontal="center"/>
    </xf>
    <xf numFmtId="0" fontId="3" fillId="3" borderId="30" xfId="0" applyFont="1" applyFill="1" applyBorder="1" applyAlignment="1">
      <alignment horizontal="center"/>
    </xf>
    <xf numFmtId="0" fontId="5" fillId="2" borderId="0" xfId="0" applyFont="1" applyFill="1" applyAlignment="1">
      <alignment horizontal="left" vertical="top"/>
    </xf>
    <xf numFmtId="0" fontId="3" fillId="3" borderId="28" xfId="0" applyFont="1" applyFill="1" applyBorder="1" applyAlignment="1">
      <alignment horizontal="center" vertical="center"/>
    </xf>
    <xf numFmtId="0" fontId="3" fillId="3" borderId="32" xfId="0" applyFont="1" applyFill="1" applyBorder="1" applyAlignment="1">
      <alignment horizontal="center" vertical="center"/>
    </xf>
    <xf numFmtId="0" fontId="37" fillId="2" borderId="0" xfId="0" applyFont="1" applyFill="1" applyAlignment="1">
      <alignment horizontal="left" wrapText="1"/>
    </xf>
    <xf numFmtId="0" fontId="18" fillId="2" borderId="0" xfId="0" applyFont="1" applyFill="1" applyAlignment="1">
      <alignment horizontal="left" vertical="top" wrapText="1"/>
    </xf>
    <xf numFmtId="0" fontId="14" fillId="2" borderId="0" xfId="0" applyFont="1" applyFill="1" applyAlignment="1">
      <alignment horizontal="left" vertical="top" wrapText="1"/>
    </xf>
    <xf numFmtId="0" fontId="4" fillId="5" borderId="2" xfId="0" applyFont="1" applyFill="1" applyBorder="1" applyAlignment="1">
      <alignment horizontal="center" vertical="center"/>
    </xf>
    <xf numFmtId="0" fontId="4" fillId="5" borderId="0" xfId="0" applyFont="1" applyFill="1" applyAlignment="1">
      <alignment horizontal="center" vertical="center"/>
    </xf>
    <xf numFmtId="0" fontId="4" fillId="5" borderId="1" xfId="0" applyFont="1" applyFill="1" applyBorder="1" applyAlignment="1">
      <alignment horizontal="center" vertical="center"/>
    </xf>
    <xf numFmtId="0" fontId="4" fillId="5" borderId="2" xfId="0" applyFont="1" applyFill="1" applyBorder="1" applyAlignment="1">
      <alignment horizontal="center"/>
    </xf>
    <xf numFmtId="0" fontId="4" fillId="5" borderId="0" xfId="0" applyFont="1" applyFill="1" applyAlignment="1">
      <alignment horizontal="center"/>
    </xf>
    <xf numFmtId="0" fontId="4" fillId="5" borderId="1" xfId="0" applyFont="1" applyFill="1" applyBorder="1" applyAlignment="1">
      <alignment horizontal="center"/>
    </xf>
    <xf numFmtId="0" fontId="7" fillId="5" borderId="2" xfId="0" applyFont="1" applyFill="1" applyBorder="1" applyAlignment="1">
      <alignment horizontal="center" vertical="center" wrapText="1"/>
    </xf>
    <xf numFmtId="0" fontId="7" fillId="5" borderId="0" xfId="0" applyFont="1" applyFill="1" applyAlignment="1">
      <alignment horizontal="center" vertical="center" wrapText="1"/>
    </xf>
    <xf numFmtId="0" fontId="7" fillId="5" borderId="1"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3" fillId="3" borderId="17"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18" xfId="0" applyFont="1" applyFill="1" applyBorder="1" applyAlignment="1">
      <alignment horizontal="center"/>
    </xf>
    <xf numFmtId="0" fontId="3" fillId="3" borderId="18" xfId="0" applyFont="1" applyFill="1" applyBorder="1" applyAlignment="1">
      <alignment horizontal="center" vertical="center"/>
    </xf>
    <xf numFmtId="0" fontId="7" fillId="5" borderId="14" xfId="0" applyFont="1" applyFill="1" applyBorder="1" applyAlignment="1">
      <alignment horizontal="left" vertical="center"/>
    </xf>
    <xf numFmtId="0" fontId="2" fillId="5" borderId="67" xfId="0" applyFont="1" applyFill="1" applyBorder="1" applyAlignment="1">
      <alignment horizontal="left" vertical="center"/>
    </xf>
    <xf numFmtId="0" fontId="3" fillId="3" borderId="0" xfId="0" applyFont="1" applyFill="1" applyAlignment="1">
      <alignment horizontal="center" vertical="center"/>
    </xf>
    <xf numFmtId="0" fontId="3" fillId="3" borderId="35" xfId="0" applyFont="1" applyFill="1" applyBorder="1" applyAlignment="1">
      <alignment horizontal="center" vertical="center"/>
    </xf>
    <xf numFmtId="0" fontId="3" fillId="3" borderId="36"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50" xfId="0" applyFont="1" applyFill="1" applyBorder="1" applyAlignment="1">
      <alignment horizontal="center" vertical="center"/>
    </xf>
    <xf numFmtId="0" fontId="3" fillId="3" borderId="51" xfId="0" applyFont="1" applyFill="1" applyBorder="1" applyAlignment="1">
      <alignment horizontal="center" vertical="center"/>
    </xf>
    <xf numFmtId="0" fontId="3" fillId="3" borderId="45" xfId="0" applyFont="1" applyFill="1" applyBorder="1" applyAlignment="1">
      <alignment horizontal="center" vertical="center"/>
    </xf>
    <xf numFmtId="0" fontId="3" fillId="3" borderId="46" xfId="0" applyFont="1" applyFill="1" applyBorder="1" applyAlignment="1">
      <alignment horizontal="center" vertical="center"/>
    </xf>
    <xf numFmtId="0" fontId="2" fillId="2" borderId="0" xfId="0" applyFont="1" applyFill="1" applyAlignment="1">
      <alignment horizontal="left" vertical="top"/>
    </xf>
    <xf numFmtId="0" fontId="3" fillId="3" borderId="55"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3" fillId="3" borderId="33" xfId="0" applyFont="1" applyFill="1" applyBorder="1" applyAlignment="1">
      <alignment horizontal="center" vertical="center"/>
    </xf>
    <xf numFmtId="0" fontId="3" fillId="3" borderId="63" xfId="0" applyFont="1" applyFill="1" applyBorder="1" applyAlignment="1">
      <alignment horizontal="center" vertical="center"/>
    </xf>
    <xf numFmtId="0" fontId="3" fillId="3" borderId="56" xfId="0" applyFont="1" applyFill="1" applyBorder="1" applyAlignment="1">
      <alignment horizontal="center" vertical="center"/>
    </xf>
    <xf numFmtId="166" fontId="3" fillId="3" borderId="47" xfId="1" applyNumberFormat="1" applyFont="1" applyFill="1" applyBorder="1" applyAlignment="1">
      <alignment horizontal="center" vertical="center" wrapText="1"/>
    </xf>
    <xf numFmtId="166" fontId="3" fillId="3" borderId="36" xfId="1" applyNumberFormat="1" applyFont="1" applyFill="1" applyBorder="1" applyAlignment="1">
      <alignment horizontal="center" vertical="center" wrapText="1"/>
    </xf>
    <xf numFmtId="0" fontId="3" fillId="3" borderId="62" xfId="0" applyFont="1" applyFill="1" applyBorder="1" applyAlignment="1">
      <alignment horizontal="center" vertical="center"/>
    </xf>
    <xf numFmtId="0" fontId="18" fillId="0" borderId="0" xfId="0" applyFont="1" applyAlignment="1">
      <alignment horizontal="left" vertical="center"/>
    </xf>
    <xf numFmtId="0" fontId="3" fillId="3" borderId="19" xfId="0" applyFont="1" applyFill="1" applyBorder="1" applyAlignment="1">
      <alignment horizontal="center" vertical="center"/>
    </xf>
    <xf numFmtId="0" fontId="3" fillId="3" borderId="61" xfId="0" applyFont="1" applyFill="1" applyBorder="1" applyAlignment="1">
      <alignment horizontal="center" vertical="center"/>
    </xf>
    <xf numFmtId="0" fontId="3" fillId="3" borderId="55" xfId="0" applyFont="1" applyFill="1" applyBorder="1" applyAlignment="1">
      <alignment horizontal="center" vertical="center"/>
    </xf>
    <xf numFmtId="166" fontId="3" fillId="3" borderId="35" xfId="1" applyNumberFormat="1" applyFont="1" applyFill="1" applyBorder="1" applyAlignment="1">
      <alignment horizontal="center" vertical="center" wrapText="1"/>
    </xf>
    <xf numFmtId="0" fontId="3" fillId="3" borderId="48" xfId="0" applyFont="1" applyFill="1" applyBorder="1" applyAlignment="1">
      <alignment horizontal="center" vertical="center"/>
    </xf>
    <xf numFmtId="0" fontId="3" fillId="3" borderId="34" xfId="0" applyFont="1" applyFill="1" applyBorder="1" applyAlignment="1">
      <alignment horizontal="center" vertical="center"/>
    </xf>
    <xf numFmtId="0" fontId="3" fillId="3" borderId="64" xfId="0" applyFont="1" applyFill="1" applyBorder="1" applyAlignment="1">
      <alignment horizontal="center" vertical="center"/>
    </xf>
    <xf numFmtId="166" fontId="3" fillId="3" borderId="59" xfId="1" applyNumberFormat="1" applyFont="1" applyFill="1" applyBorder="1" applyAlignment="1">
      <alignment horizontal="center" vertical="center" wrapText="1"/>
    </xf>
    <xf numFmtId="166" fontId="3" fillId="3" borderId="48" xfId="1" applyNumberFormat="1" applyFont="1" applyFill="1" applyBorder="1" applyAlignment="1">
      <alignment horizontal="center" vertical="center" wrapText="1"/>
    </xf>
    <xf numFmtId="166" fontId="3" fillId="3" borderId="34" xfId="1" applyNumberFormat="1" applyFont="1" applyFill="1" applyBorder="1" applyAlignment="1">
      <alignment horizontal="center" vertical="center" wrapText="1"/>
    </xf>
    <xf numFmtId="0" fontId="3" fillId="3" borderId="37" xfId="0" applyFont="1" applyFill="1" applyBorder="1" applyAlignment="1">
      <alignment horizontal="center" vertical="center"/>
    </xf>
    <xf numFmtId="0" fontId="3" fillId="3" borderId="39" xfId="0" applyFont="1" applyFill="1" applyBorder="1" applyAlignment="1">
      <alignment horizontal="center" vertical="center"/>
    </xf>
    <xf numFmtId="0" fontId="3" fillId="3" borderId="41" xfId="0" applyFont="1" applyFill="1" applyBorder="1" applyAlignment="1">
      <alignment horizontal="center" vertical="center"/>
    </xf>
    <xf numFmtId="0" fontId="3" fillId="3" borderId="49" xfId="0" applyFont="1" applyFill="1" applyBorder="1" applyAlignment="1">
      <alignment horizontal="center" vertical="center"/>
    </xf>
    <xf numFmtId="0" fontId="3" fillId="3" borderId="40" xfId="0" applyFont="1" applyFill="1" applyBorder="1" applyAlignment="1">
      <alignment horizontal="center" vertical="center"/>
    </xf>
    <xf numFmtId="0" fontId="3" fillId="3" borderId="42" xfId="0" applyFont="1" applyFill="1" applyBorder="1" applyAlignment="1">
      <alignment horizontal="center" vertical="center"/>
    </xf>
    <xf numFmtId="0" fontId="3" fillId="3" borderId="58" xfId="0" applyFont="1" applyFill="1" applyBorder="1" applyAlignment="1">
      <alignment horizontal="center" vertical="center"/>
    </xf>
    <xf numFmtId="0" fontId="3" fillId="3" borderId="43" xfId="0" applyFont="1" applyFill="1" applyBorder="1" applyAlignment="1">
      <alignment horizontal="center" vertical="center"/>
    </xf>
    <xf numFmtId="0" fontId="3" fillId="3" borderId="41" xfId="0" applyFont="1" applyFill="1" applyBorder="1" applyAlignment="1">
      <alignment horizontal="center" vertical="center" wrapText="1"/>
    </xf>
    <xf numFmtId="0" fontId="3" fillId="3" borderId="49"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3" fillId="3" borderId="42" xfId="0" applyFont="1" applyFill="1" applyBorder="1" applyAlignment="1">
      <alignment horizontal="center" vertical="center" wrapText="1"/>
    </xf>
    <xf numFmtId="0" fontId="3" fillId="3" borderId="58"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38" xfId="0" applyFont="1" applyFill="1" applyBorder="1" applyAlignment="1">
      <alignment horizontal="center" vertical="center"/>
    </xf>
    <xf numFmtId="0" fontId="3" fillId="3" borderId="38" xfId="0" applyFont="1" applyFill="1" applyBorder="1" applyAlignment="1">
      <alignment horizontal="center" vertical="center" wrapText="1"/>
    </xf>
  </cellXfs>
  <cellStyles count="10">
    <cellStyle name="Comma" xfId="1" builtinId="3"/>
    <cellStyle name="Comma 10" xfId="3"/>
    <cellStyle name="Comma 12 2" xfId="4"/>
    <cellStyle name="Comma 84" xfId="7"/>
    <cellStyle name="Comma 85" xfId="8"/>
    <cellStyle name="Hyperlink 2" xfId="5"/>
    <cellStyle name="Normal" xfId="0" builtinId="0"/>
    <cellStyle name="Normal 11 6" xfId="6"/>
    <cellStyle name="Normal 6 2 7" xfId="9"/>
    <cellStyle name="Percent" xfId="2" builtinId="5"/>
  </cellStyles>
  <dxfs count="0"/>
  <tableStyles count="0" defaultTableStyle="TableStyleMedium2" defaultPivotStyle="PivotStyleLight16"/>
  <colors>
    <mruColors>
      <color rgb="FF00CC00"/>
      <color rgb="FF00FF99"/>
      <color rgb="FF99FF99"/>
      <color rgb="FF008080"/>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3"/>
          <c:order val="3"/>
          <c:tx>
            <c:strRef>
              <c:f>'3.Penetration'!$G$5</c:f>
              <c:strCache>
                <c:ptCount val="1"/>
                <c:pt idx="0">
                  <c:v>2022</c:v>
                </c:pt>
              </c:strCache>
            </c:strRef>
          </c:tx>
          <c:spPr>
            <a:solidFill>
              <a:schemeClr val="accent3">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1"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'3.Penetration'!$C$6:$C$14</c:f>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f>'3.Penetration'!$G$6:$G$14</c:f>
              <c:numCache>
                <c:formatCode>#,##0.0</c:formatCode>
                <c:ptCount val="9"/>
                <c:pt idx="0">
                  <c:v>3.9</c:v>
                </c:pt>
                <c:pt idx="1">
                  <c:v>4</c:v>
                </c:pt>
                <c:pt idx="2">
                  <c:v>5.3</c:v>
                </c:pt>
                <c:pt idx="3">
                  <c:v>5</c:v>
                </c:pt>
                <c:pt idx="4">
                  <c:v>1.4</c:v>
                </c:pt>
                <c:pt idx="5">
                  <c:v>2.2999999999999998</c:v>
                </c:pt>
                <c:pt idx="6">
                  <c:v>1.9</c:v>
                </c:pt>
                <c:pt idx="7">
                  <c:v>0.8</c:v>
                </c:pt>
                <c:pt idx="8">
                  <c:v>1.0717086584935362</c:v>
                </c:pt>
              </c:numCache>
            </c:numRef>
          </c:val>
          <c:extLst>
            <c:ext xmlns:c16="http://schemas.microsoft.com/office/drawing/2014/chart" uri="{C3380CC4-5D6E-409C-BE32-E72D297353CC}">
              <c16:uniqueId val="{00000000-3ADD-42FF-A3E8-8A242C1531BD}"/>
            </c:ext>
          </c:extLst>
        </c:ser>
        <c:ser>
          <c:idx val="4"/>
          <c:order val="4"/>
          <c:tx>
            <c:strRef>
              <c:f>'3.Penetration'!$H$5</c:f>
              <c:strCache>
                <c:ptCount val="1"/>
                <c:pt idx="0">
                  <c:v>2023</c:v>
                </c:pt>
              </c:strCache>
            </c:strRef>
          </c:tx>
          <c:spPr>
            <a:solidFill>
              <a:schemeClr val="accent1">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1"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'3.Penetration'!$C$6:$C$14</c:f>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f>'3.Penetration'!$H$6:$H$14</c:f>
              <c:numCache>
                <c:formatCode>#,##0.0</c:formatCode>
                <c:ptCount val="9"/>
                <c:pt idx="0">
                  <c:v>3.9</c:v>
                </c:pt>
                <c:pt idx="1">
                  <c:v>3.7</c:v>
                </c:pt>
                <c:pt idx="2">
                  <c:v>5.3</c:v>
                </c:pt>
                <c:pt idx="3">
                  <c:v>5.2</c:v>
                </c:pt>
                <c:pt idx="4">
                  <c:v>1.3</c:v>
                </c:pt>
                <c:pt idx="5">
                  <c:v>2.2999999999999998</c:v>
                </c:pt>
                <c:pt idx="6">
                  <c:v>1.8</c:v>
                </c:pt>
                <c:pt idx="7">
                  <c:v>0.7</c:v>
                </c:pt>
                <c:pt idx="8">
                  <c:v>1.0042407191637821</c:v>
                </c:pt>
              </c:numCache>
            </c:numRef>
          </c:val>
          <c:extLst>
            <c:ext xmlns:c16="http://schemas.microsoft.com/office/drawing/2014/chart" uri="{C3380CC4-5D6E-409C-BE32-E72D297353CC}">
              <c16:uniqueId val="{00000001-3ADD-42FF-A3E8-8A242C1531BD}"/>
            </c:ext>
          </c:extLst>
        </c:ser>
        <c:dLbls>
          <c:showLegendKey val="0"/>
          <c:showVal val="0"/>
          <c:showCatName val="0"/>
          <c:showSerName val="0"/>
          <c:showPercent val="0"/>
          <c:showBubbleSize val="0"/>
        </c:dLbls>
        <c:gapWidth val="182"/>
        <c:axId val="1877279024"/>
        <c:axId val="1877290672"/>
        <c:extLst>
          <c:ext xmlns:c15="http://schemas.microsoft.com/office/drawing/2012/chart" uri="{02D57815-91ED-43cb-92C2-25804820EDAC}">
            <c15:filteredBarSeries>
              <c15:ser>
                <c:idx val="0"/>
                <c:order val="0"/>
                <c:tx>
                  <c:strRef>
                    <c:extLst>
                      <c:ext uri="{02D57815-91ED-43cb-92C2-25804820EDAC}">
                        <c15:formulaRef>
                          <c15:sqref>'3.Penetration'!$D$5</c15:sqref>
                        </c15:formulaRef>
                      </c:ext>
                    </c:extLst>
                    <c:strCache>
                      <c:ptCount val="1"/>
                      <c:pt idx="0">
                        <c:v>2019</c:v>
                      </c:pt>
                    </c:strCache>
                  </c:strRef>
                </c:tx>
                <c:spPr>
                  <a:solidFill>
                    <a:schemeClr val="accent1"/>
                  </a:solidFill>
                  <a:ln>
                    <a:noFill/>
                  </a:ln>
                  <a:effectLst/>
                </c:spPr>
                <c:invertIfNegative val="0"/>
                <c:cat>
                  <c:strRef>
                    <c:extLst>
                      <c:ext uri="{02D57815-91ED-43cb-92C2-25804820EDAC}">
                        <c15:formulaRef>
                          <c15:sqref>'3.Penetration'!$C$6:$C$14</c15:sqref>
                        </c15:formulaRef>
                      </c:ext>
                    </c:extLst>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extLst>
                      <c:ext uri="{02D57815-91ED-43cb-92C2-25804820EDAC}">
                        <c15:formulaRef>
                          <c15:sqref>'3.Penetration'!$D$6:$D$13</c15:sqref>
                        </c15:formulaRef>
                      </c:ext>
                    </c:extLst>
                    <c:numCache>
                      <c:formatCode>#,##0.0</c:formatCode>
                      <c:ptCount val="8"/>
                      <c:pt idx="0">
                        <c:v>4.3</c:v>
                      </c:pt>
                      <c:pt idx="1">
                        <c:v>3.76</c:v>
                      </c:pt>
                      <c:pt idx="2">
                        <c:v>4.99</c:v>
                      </c:pt>
                      <c:pt idx="3">
                        <c:v>4.72</c:v>
                      </c:pt>
                      <c:pt idx="4">
                        <c:v>1.99</c:v>
                      </c:pt>
                      <c:pt idx="5">
                        <c:v>2.2400000000000002</c:v>
                      </c:pt>
                      <c:pt idx="6">
                        <c:v>1.72</c:v>
                      </c:pt>
                      <c:pt idx="7">
                        <c:v>0.88</c:v>
                      </c:pt>
                    </c:numCache>
                  </c:numRef>
                </c:val>
                <c:extLst>
                  <c:ext xmlns:c16="http://schemas.microsoft.com/office/drawing/2014/chart" uri="{C3380CC4-5D6E-409C-BE32-E72D297353CC}">
                    <c16:uniqueId val="{00000002-3ADD-42FF-A3E8-8A242C1531BD}"/>
                  </c:ext>
                </c:extLst>
              </c15:ser>
            </c15:filteredBarSeries>
            <c15:filteredBarSeries>
              <c15:ser>
                <c:idx val="1"/>
                <c:order val="1"/>
                <c:tx>
                  <c:strRef>
                    <c:extLst xmlns:c15="http://schemas.microsoft.com/office/drawing/2012/chart">
                      <c:ext xmlns:c15="http://schemas.microsoft.com/office/drawing/2012/chart" uri="{02D57815-91ED-43cb-92C2-25804820EDAC}">
                        <c15:formulaRef>
                          <c15:sqref>'3.Penetration'!$E$5</c15:sqref>
                        </c15:formulaRef>
                      </c:ext>
                    </c:extLst>
                    <c:strCache>
                      <c:ptCount val="1"/>
                      <c:pt idx="0">
                        <c:v>2020</c:v>
                      </c:pt>
                    </c:strCache>
                  </c:strRef>
                </c:tx>
                <c:spPr>
                  <a:solidFill>
                    <a:schemeClr val="accent2"/>
                  </a:solidFill>
                  <a:ln>
                    <a:noFill/>
                  </a:ln>
                  <a:effectLst/>
                </c:spPr>
                <c:invertIfNegative val="0"/>
                <c:cat>
                  <c:strRef>
                    <c:extLst xmlns:c15="http://schemas.microsoft.com/office/drawing/2012/chart">
                      <c:ext xmlns:c15="http://schemas.microsoft.com/office/drawing/2012/chart" uri="{02D57815-91ED-43cb-92C2-25804820EDAC}">
                        <c15:formulaRef>
                          <c15:sqref>'3.Penetration'!$C$6:$C$14</c15:sqref>
                        </c15:formulaRef>
                      </c:ext>
                    </c:extLst>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extLst xmlns:c15="http://schemas.microsoft.com/office/drawing/2012/chart">
                      <c:ext xmlns:c15="http://schemas.microsoft.com/office/drawing/2012/chart" uri="{02D57815-91ED-43cb-92C2-25804820EDAC}">
                        <c15:formulaRef>
                          <c15:sqref>'3.Penetration'!$E$6:$E$13</c15:sqref>
                        </c15:formulaRef>
                      </c:ext>
                    </c:extLst>
                    <c:numCache>
                      <c:formatCode>#,##0.0</c:formatCode>
                      <c:ptCount val="8"/>
                      <c:pt idx="0">
                        <c:v>4.5</c:v>
                      </c:pt>
                      <c:pt idx="1">
                        <c:v>4.2</c:v>
                      </c:pt>
                      <c:pt idx="2">
                        <c:v>5.3</c:v>
                      </c:pt>
                      <c:pt idx="3">
                        <c:v>5.4</c:v>
                      </c:pt>
                      <c:pt idx="4">
                        <c:v>1.9</c:v>
                      </c:pt>
                      <c:pt idx="5">
                        <c:v>2.2999999999999998</c:v>
                      </c:pt>
                      <c:pt idx="6">
                        <c:v>1.8</c:v>
                      </c:pt>
                      <c:pt idx="7">
                        <c:v>0.8</c:v>
                      </c:pt>
                    </c:numCache>
                  </c:numRef>
                </c:val>
                <c:extLst xmlns:c15="http://schemas.microsoft.com/office/drawing/2012/chart">
                  <c:ext xmlns:c16="http://schemas.microsoft.com/office/drawing/2014/chart" uri="{C3380CC4-5D6E-409C-BE32-E72D297353CC}">
                    <c16:uniqueId val="{00000003-3ADD-42FF-A3E8-8A242C1531BD}"/>
                  </c:ext>
                </c:extLst>
              </c15:ser>
            </c15:filteredBarSeries>
            <c15:filteredBarSeries>
              <c15:ser>
                <c:idx val="2"/>
                <c:order val="2"/>
                <c:tx>
                  <c:strRef>
                    <c:extLst xmlns:c15="http://schemas.microsoft.com/office/drawing/2012/chart">
                      <c:ext xmlns:c15="http://schemas.microsoft.com/office/drawing/2012/chart" uri="{02D57815-91ED-43cb-92C2-25804820EDAC}">
                        <c15:formulaRef>
                          <c15:sqref>'3.Penetration'!$F$5</c15:sqref>
                        </c15:formulaRef>
                      </c:ext>
                    </c:extLst>
                    <c:strCache>
                      <c:ptCount val="1"/>
                      <c:pt idx="0">
                        <c:v>2021</c:v>
                      </c:pt>
                    </c:strCache>
                  </c:strRef>
                </c:tx>
                <c:spPr>
                  <a:solidFill>
                    <a:schemeClr val="accent3"/>
                  </a:solidFill>
                  <a:ln>
                    <a:noFill/>
                  </a:ln>
                  <a:effectLst/>
                </c:spPr>
                <c:invertIfNegative val="0"/>
                <c:cat>
                  <c:strRef>
                    <c:extLst xmlns:c15="http://schemas.microsoft.com/office/drawing/2012/chart">
                      <c:ext xmlns:c15="http://schemas.microsoft.com/office/drawing/2012/chart" uri="{02D57815-91ED-43cb-92C2-25804820EDAC}">
                        <c15:formulaRef>
                          <c15:sqref>'3.Penetration'!$C$6:$C$14</c15:sqref>
                        </c15:formulaRef>
                      </c:ext>
                    </c:extLst>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extLst xmlns:c15="http://schemas.microsoft.com/office/drawing/2012/chart">
                      <c:ext xmlns:c15="http://schemas.microsoft.com/office/drawing/2012/chart" uri="{02D57815-91ED-43cb-92C2-25804820EDAC}">
                        <c15:formulaRef>
                          <c15:sqref>'3.Penetration'!$F$6:$F$13</c15:sqref>
                        </c15:formulaRef>
                      </c:ext>
                    </c:extLst>
                    <c:numCache>
                      <c:formatCode>#,##0.0</c:formatCode>
                      <c:ptCount val="8"/>
                      <c:pt idx="0">
                        <c:v>3.9</c:v>
                      </c:pt>
                      <c:pt idx="1">
                        <c:v>4.2</c:v>
                      </c:pt>
                      <c:pt idx="2">
                        <c:v>5.4</c:v>
                      </c:pt>
                      <c:pt idx="3">
                        <c:v>5.3</c:v>
                      </c:pt>
                      <c:pt idx="4">
                        <c:v>1.6</c:v>
                      </c:pt>
                      <c:pt idx="5">
                        <c:v>2.2999999999999998</c:v>
                      </c:pt>
                      <c:pt idx="6">
                        <c:v>2</c:v>
                      </c:pt>
                      <c:pt idx="7">
                        <c:v>0.7</c:v>
                      </c:pt>
                    </c:numCache>
                  </c:numRef>
                </c:val>
                <c:extLst xmlns:c15="http://schemas.microsoft.com/office/drawing/2012/chart">
                  <c:ext xmlns:c16="http://schemas.microsoft.com/office/drawing/2014/chart" uri="{C3380CC4-5D6E-409C-BE32-E72D297353CC}">
                    <c16:uniqueId val="{00000004-3ADD-42FF-A3E8-8A242C1531BD}"/>
                  </c:ext>
                </c:extLst>
              </c15:ser>
            </c15:filteredBarSeries>
          </c:ext>
        </c:extLst>
      </c:barChart>
      <c:catAx>
        <c:axId val="187727902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a:latin typeface="Tahoma" panose="020B0604030504040204" pitchFamily="34" charset="0"/>
                    <a:ea typeface="Tahoma" panose="020B0604030504040204" pitchFamily="34" charset="0"/>
                    <a:cs typeface="Tahoma" panose="020B0604030504040204" pitchFamily="34" charset="0"/>
                  </a:rPr>
                  <a:t>Country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877290672"/>
        <c:crosses val="autoZero"/>
        <c:auto val="1"/>
        <c:lblAlgn val="ctr"/>
        <c:lblOffset val="100"/>
        <c:noMultiLvlLbl val="0"/>
      </c:catAx>
      <c:valAx>
        <c:axId val="18772906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sz="1000" b="0">
                    <a:latin typeface="Tahoma" panose="020B0604030504040204" pitchFamily="34" charset="0"/>
                    <a:ea typeface="Tahoma" panose="020B0604030504040204" pitchFamily="34" charset="0"/>
                    <a:cs typeface="Tahoma" panose="020B0604030504040204" pitchFamily="34" charset="0"/>
                  </a:rPr>
                  <a:t>Penetration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8772790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a:scene3d>
      <a:camera prst="orthographicFront"/>
      <a:lightRig rig="soft" dir="t">
        <a:rot lat="0" lon="0" rev="0"/>
      </a:lightRig>
    </a:scene3d>
    <a:sp3d prstMaterial="translucentPowder">
      <a:bevelT w="203200" h="50800" prst="softRound"/>
    </a:sp3d>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3"/>
          <c:order val="3"/>
          <c:tx>
            <c:strRef>
              <c:f>'3.Penetration'!$G$36</c:f>
              <c:strCache>
                <c:ptCount val="1"/>
                <c:pt idx="0">
                  <c:v>2022</c:v>
                </c:pt>
              </c:strCache>
            </c:strRef>
          </c:tx>
          <c:spPr>
            <a:solidFill>
              <a:schemeClr val="accent3">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1"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'3.Penetration'!$C$37:$C$45</c:f>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f>'3.Penetration'!$G$37:$G$45</c:f>
              <c:numCache>
                <c:formatCode>#,##0.0</c:formatCode>
                <c:ptCount val="9"/>
                <c:pt idx="0">
                  <c:v>2</c:v>
                </c:pt>
                <c:pt idx="1">
                  <c:v>3</c:v>
                </c:pt>
                <c:pt idx="2">
                  <c:v>3.4</c:v>
                </c:pt>
                <c:pt idx="3">
                  <c:v>3.7</c:v>
                </c:pt>
                <c:pt idx="4">
                  <c:v>0.9</c:v>
                </c:pt>
                <c:pt idx="5">
                  <c:v>1.6</c:v>
                </c:pt>
                <c:pt idx="6">
                  <c:v>1.3</c:v>
                </c:pt>
                <c:pt idx="7">
                  <c:v>0.6</c:v>
                </c:pt>
                <c:pt idx="8">
                  <c:v>0.56647706455223168</c:v>
                </c:pt>
              </c:numCache>
            </c:numRef>
          </c:val>
          <c:extLst>
            <c:ext xmlns:c16="http://schemas.microsoft.com/office/drawing/2014/chart" uri="{C3380CC4-5D6E-409C-BE32-E72D297353CC}">
              <c16:uniqueId val="{00000000-043D-48EA-8C85-364F7C94374C}"/>
            </c:ext>
          </c:extLst>
        </c:ser>
        <c:ser>
          <c:idx val="4"/>
          <c:order val="4"/>
          <c:tx>
            <c:strRef>
              <c:f>'3.Penetration'!$H$36</c:f>
              <c:strCache>
                <c:ptCount val="1"/>
                <c:pt idx="0">
                  <c:v>2023</c:v>
                </c:pt>
              </c:strCache>
            </c:strRef>
          </c:tx>
          <c:spPr>
            <a:solidFill>
              <a:schemeClr val="accent1">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1"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'3.Penetration'!$C$37:$C$45</c:f>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f>'3.Penetration'!$H$37:$H$45</c:f>
              <c:numCache>
                <c:formatCode>#,##0.0</c:formatCode>
                <c:ptCount val="9"/>
                <c:pt idx="0">
                  <c:v>2.1</c:v>
                </c:pt>
                <c:pt idx="1">
                  <c:v>2.8</c:v>
                </c:pt>
                <c:pt idx="2">
                  <c:v>3.4</c:v>
                </c:pt>
                <c:pt idx="3">
                  <c:v>3.7</c:v>
                </c:pt>
                <c:pt idx="4">
                  <c:v>0.8</c:v>
                </c:pt>
                <c:pt idx="5">
                  <c:v>1.6</c:v>
                </c:pt>
                <c:pt idx="6">
                  <c:v>1.2</c:v>
                </c:pt>
                <c:pt idx="7">
                  <c:v>0.5</c:v>
                </c:pt>
                <c:pt idx="8">
                  <c:v>0.5524862398325443</c:v>
                </c:pt>
              </c:numCache>
            </c:numRef>
          </c:val>
          <c:extLst>
            <c:ext xmlns:c16="http://schemas.microsoft.com/office/drawing/2014/chart" uri="{C3380CC4-5D6E-409C-BE32-E72D297353CC}">
              <c16:uniqueId val="{00000001-043D-48EA-8C85-364F7C94374C}"/>
            </c:ext>
          </c:extLst>
        </c:ser>
        <c:dLbls>
          <c:showLegendKey val="0"/>
          <c:showVal val="0"/>
          <c:showCatName val="0"/>
          <c:showSerName val="0"/>
          <c:showPercent val="0"/>
          <c:showBubbleSize val="0"/>
        </c:dLbls>
        <c:gapWidth val="182"/>
        <c:axId val="1877447920"/>
        <c:axId val="1877446256"/>
        <c:extLst>
          <c:ext xmlns:c15="http://schemas.microsoft.com/office/drawing/2012/chart" uri="{02D57815-91ED-43cb-92C2-25804820EDAC}">
            <c15:filteredBarSeries>
              <c15:ser>
                <c:idx val="0"/>
                <c:order val="0"/>
                <c:tx>
                  <c:strRef>
                    <c:extLst>
                      <c:ext uri="{02D57815-91ED-43cb-92C2-25804820EDAC}">
                        <c15:formulaRef>
                          <c15:sqref>'3.Penetration'!$D$36</c15:sqref>
                        </c15:formulaRef>
                      </c:ext>
                    </c:extLst>
                    <c:strCache>
                      <c:ptCount val="1"/>
                      <c:pt idx="0">
                        <c:v>2019</c:v>
                      </c:pt>
                    </c:strCache>
                  </c:strRef>
                </c:tx>
                <c:spPr>
                  <a:solidFill>
                    <a:schemeClr val="accent1"/>
                  </a:solidFill>
                  <a:ln>
                    <a:noFill/>
                  </a:ln>
                  <a:effectLst/>
                </c:spPr>
                <c:invertIfNegative val="0"/>
                <c:cat>
                  <c:strRef>
                    <c:extLst>
                      <c:ext uri="{02D57815-91ED-43cb-92C2-25804820EDAC}">
                        <c15:formulaRef>
                          <c15:sqref>'3.Penetration'!$C$37:$C$45</c15:sqref>
                        </c15:formulaRef>
                      </c:ext>
                    </c:extLst>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extLst>
                      <c:ext uri="{02D57815-91ED-43cb-92C2-25804820EDAC}">
                        <c15:formulaRef>
                          <c15:sqref>'3.Penetration'!$D$37:$D$44</c15:sqref>
                        </c15:formulaRef>
                      </c:ext>
                    </c:extLst>
                    <c:numCache>
                      <c:formatCode>#,##0.0</c:formatCode>
                      <c:ptCount val="8"/>
                      <c:pt idx="0">
                        <c:v>2.2999999999999998</c:v>
                      </c:pt>
                      <c:pt idx="1">
                        <c:v>2.82</c:v>
                      </c:pt>
                      <c:pt idx="2">
                        <c:v>3.28</c:v>
                      </c:pt>
                      <c:pt idx="3">
                        <c:v>3.35</c:v>
                      </c:pt>
                      <c:pt idx="4">
                        <c:v>1.41</c:v>
                      </c:pt>
                      <c:pt idx="5">
                        <c:v>1.43</c:v>
                      </c:pt>
                      <c:pt idx="6">
                        <c:v>1.18</c:v>
                      </c:pt>
                      <c:pt idx="7">
                        <c:v>0.61</c:v>
                      </c:pt>
                    </c:numCache>
                  </c:numRef>
                </c:val>
                <c:extLst>
                  <c:ext xmlns:c16="http://schemas.microsoft.com/office/drawing/2014/chart" uri="{C3380CC4-5D6E-409C-BE32-E72D297353CC}">
                    <c16:uniqueId val="{00000002-043D-48EA-8C85-364F7C94374C}"/>
                  </c:ext>
                </c:extLst>
              </c15:ser>
            </c15:filteredBarSeries>
            <c15:filteredBarSeries>
              <c15:ser>
                <c:idx val="1"/>
                <c:order val="1"/>
                <c:tx>
                  <c:strRef>
                    <c:extLst xmlns:c15="http://schemas.microsoft.com/office/drawing/2012/chart">
                      <c:ext xmlns:c15="http://schemas.microsoft.com/office/drawing/2012/chart" uri="{02D57815-91ED-43cb-92C2-25804820EDAC}">
                        <c15:formulaRef>
                          <c15:sqref>'3.Penetration'!$E$36</c15:sqref>
                        </c15:formulaRef>
                      </c:ext>
                    </c:extLst>
                    <c:strCache>
                      <c:ptCount val="1"/>
                      <c:pt idx="0">
                        <c:v>2020</c:v>
                      </c:pt>
                    </c:strCache>
                  </c:strRef>
                </c:tx>
                <c:spPr>
                  <a:solidFill>
                    <a:schemeClr val="accent2"/>
                  </a:solidFill>
                  <a:ln>
                    <a:noFill/>
                  </a:ln>
                  <a:effectLst/>
                </c:spPr>
                <c:invertIfNegative val="0"/>
                <c:cat>
                  <c:strRef>
                    <c:extLst xmlns:c15="http://schemas.microsoft.com/office/drawing/2012/chart">
                      <c:ext xmlns:c15="http://schemas.microsoft.com/office/drawing/2012/chart" uri="{02D57815-91ED-43cb-92C2-25804820EDAC}">
                        <c15:formulaRef>
                          <c15:sqref>'3.Penetration'!$C$37:$C$45</c15:sqref>
                        </c15:formulaRef>
                      </c:ext>
                    </c:extLst>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extLst xmlns:c15="http://schemas.microsoft.com/office/drawing/2012/chart">
                      <c:ext xmlns:c15="http://schemas.microsoft.com/office/drawing/2012/chart" uri="{02D57815-91ED-43cb-92C2-25804820EDAC}">
                        <c15:formulaRef>
                          <c15:sqref>'3.Penetration'!$E$37:$E$44</c15:sqref>
                        </c15:formulaRef>
                      </c:ext>
                    </c:extLst>
                    <c:numCache>
                      <c:formatCode>#,##0.0</c:formatCode>
                      <c:ptCount val="8"/>
                      <c:pt idx="0">
                        <c:v>2.4</c:v>
                      </c:pt>
                      <c:pt idx="1">
                        <c:v>3.2</c:v>
                      </c:pt>
                      <c:pt idx="2">
                        <c:v>3.4</c:v>
                      </c:pt>
                      <c:pt idx="3">
                        <c:v>4</c:v>
                      </c:pt>
                      <c:pt idx="4">
                        <c:v>1.4</c:v>
                      </c:pt>
                      <c:pt idx="5">
                        <c:v>1.6</c:v>
                      </c:pt>
                      <c:pt idx="6">
                        <c:v>1.2</c:v>
                      </c:pt>
                      <c:pt idx="7">
                        <c:v>0.5</c:v>
                      </c:pt>
                    </c:numCache>
                  </c:numRef>
                </c:val>
                <c:extLst xmlns:c15="http://schemas.microsoft.com/office/drawing/2012/chart">
                  <c:ext xmlns:c16="http://schemas.microsoft.com/office/drawing/2014/chart" uri="{C3380CC4-5D6E-409C-BE32-E72D297353CC}">
                    <c16:uniqueId val="{00000003-043D-48EA-8C85-364F7C94374C}"/>
                  </c:ext>
                </c:extLst>
              </c15:ser>
            </c15:filteredBarSeries>
            <c15:filteredBarSeries>
              <c15:ser>
                <c:idx val="2"/>
                <c:order val="2"/>
                <c:tx>
                  <c:strRef>
                    <c:extLst xmlns:c15="http://schemas.microsoft.com/office/drawing/2012/chart">
                      <c:ext xmlns:c15="http://schemas.microsoft.com/office/drawing/2012/chart" uri="{02D57815-91ED-43cb-92C2-25804820EDAC}">
                        <c15:formulaRef>
                          <c15:sqref>'3.Penetration'!$F$36</c15:sqref>
                        </c15:formulaRef>
                      </c:ext>
                    </c:extLst>
                    <c:strCache>
                      <c:ptCount val="1"/>
                      <c:pt idx="0">
                        <c:v>2021</c:v>
                      </c:pt>
                    </c:strCache>
                  </c:strRef>
                </c:tx>
                <c:spPr>
                  <a:solidFill>
                    <a:schemeClr val="accent3"/>
                  </a:solidFill>
                  <a:ln>
                    <a:noFill/>
                  </a:ln>
                  <a:effectLst/>
                </c:spPr>
                <c:invertIfNegative val="0"/>
                <c:cat>
                  <c:strRef>
                    <c:extLst xmlns:c15="http://schemas.microsoft.com/office/drawing/2012/chart">
                      <c:ext xmlns:c15="http://schemas.microsoft.com/office/drawing/2012/chart" uri="{02D57815-91ED-43cb-92C2-25804820EDAC}">
                        <c15:formulaRef>
                          <c15:sqref>'3.Penetration'!$C$37:$C$45</c15:sqref>
                        </c15:formulaRef>
                      </c:ext>
                    </c:extLst>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extLst xmlns:c15="http://schemas.microsoft.com/office/drawing/2012/chart">
                      <c:ext xmlns:c15="http://schemas.microsoft.com/office/drawing/2012/chart" uri="{02D57815-91ED-43cb-92C2-25804820EDAC}">
                        <c15:formulaRef>
                          <c15:sqref>'3.Penetration'!$F$37:$F$44</c15:sqref>
                        </c15:formulaRef>
                      </c:ext>
                    </c:extLst>
                    <c:numCache>
                      <c:formatCode>#,##0.0</c:formatCode>
                      <c:ptCount val="8"/>
                      <c:pt idx="0">
                        <c:v>2.1</c:v>
                      </c:pt>
                      <c:pt idx="1">
                        <c:v>3.2</c:v>
                      </c:pt>
                      <c:pt idx="2">
                        <c:v>3.4</c:v>
                      </c:pt>
                      <c:pt idx="3">
                        <c:v>3.9</c:v>
                      </c:pt>
                      <c:pt idx="4">
                        <c:v>1.1000000000000001</c:v>
                      </c:pt>
                      <c:pt idx="5">
                        <c:v>1.6</c:v>
                      </c:pt>
                      <c:pt idx="6">
                        <c:v>1.5</c:v>
                      </c:pt>
                      <c:pt idx="7">
                        <c:v>0.5</c:v>
                      </c:pt>
                    </c:numCache>
                  </c:numRef>
                </c:val>
                <c:extLst xmlns:c15="http://schemas.microsoft.com/office/drawing/2012/chart">
                  <c:ext xmlns:c16="http://schemas.microsoft.com/office/drawing/2014/chart" uri="{C3380CC4-5D6E-409C-BE32-E72D297353CC}">
                    <c16:uniqueId val="{00000004-043D-48EA-8C85-364F7C94374C}"/>
                  </c:ext>
                </c:extLst>
              </c15:ser>
            </c15:filteredBarSeries>
          </c:ext>
        </c:extLst>
      </c:barChart>
      <c:catAx>
        <c:axId val="1877447920"/>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sz="1000" b="0">
                    <a:latin typeface="Tahoma" panose="020B0604030504040204" pitchFamily="34" charset="0"/>
                    <a:ea typeface="Tahoma" panose="020B0604030504040204" pitchFamily="34" charset="0"/>
                    <a:cs typeface="Tahoma" panose="020B0604030504040204" pitchFamily="34" charset="0"/>
                  </a:rPr>
                  <a:t>Country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877446256"/>
        <c:crosses val="autoZero"/>
        <c:auto val="1"/>
        <c:lblAlgn val="ctr"/>
        <c:lblOffset val="100"/>
        <c:noMultiLvlLbl val="0"/>
      </c:catAx>
      <c:valAx>
        <c:axId val="187744625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sz="1000" b="0">
                    <a:latin typeface="Tahoma" panose="020B0604030504040204" pitchFamily="34" charset="0"/>
                    <a:ea typeface="Tahoma" panose="020B0604030504040204" pitchFamily="34" charset="0"/>
                    <a:cs typeface="Tahoma" panose="020B0604030504040204" pitchFamily="34" charset="0"/>
                  </a:rPr>
                  <a:t>Penetration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187744792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a:scene3d>
      <a:camera prst="orthographicFront"/>
      <a:lightRig rig="soft" dir="t">
        <a:rot lat="0" lon="0" rev="0"/>
      </a:lightRig>
    </a:scene3d>
    <a:sp3d prstMaterial="translucentPowder">
      <a:bevelT w="203200" h="50800" prst="softRound"/>
    </a:sp3d>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3"/>
          <c:order val="3"/>
          <c:tx>
            <c:strRef>
              <c:f>'3.Penetration'!$G$65</c:f>
              <c:strCache>
                <c:ptCount val="1"/>
                <c:pt idx="0">
                  <c:v>2022</c:v>
                </c:pt>
              </c:strCache>
            </c:strRef>
          </c:tx>
          <c:spPr>
            <a:solidFill>
              <a:schemeClr val="accent2">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1"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'3.Penetration'!$C$66:$C$74</c:f>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f>'3.Penetration'!$G$66:$G$74</c:f>
              <c:numCache>
                <c:formatCode>#,##0.0</c:formatCode>
                <c:ptCount val="9"/>
                <c:pt idx="0">
                  <c:v>1.9</c:v>
                </c:pt>
                <c:pt idx="1">
                  <c:v>1</c:v>
                </c:pt>
                <c:pt idx="2">
                  <c:v>1.9</c:v>
                </c:pt>
                <c:pt idx="3">
                  <c:v>1.3</c:v>
                </c:pt>
                <c:pt idx="4">
                  <c:v>0.5</c:v>
                </c:pt>
                <c:pt idx="5">
                  <c:v>0.7</c:v>
                </c:pt>
                <c:pt idx="6">
                  <c:v>0.6</c:v>
                </c:pt>
                <c:pt idx="7">
                  <c:v>0.3</c:v>
                </c:pt>
                <c:pt idx="8">
                  <c:v>0.5</c:v>
                </c:pt>
              </c:numCache>
            </c:numRef>
          </c:val>
          <c:extLst>
            <c:ext xmlns:c16="http://schemas.microsoft.com/office/drawing/2014/chart" uri="{C3380CC4-5D6E-409C-BE32-E72D297353CC}">
              <c16:uniqueId val="{00000000-E408-4356-868F-4300B8669E80}"/>
            </c:ext>
          </c:extLst>
        </c:ser>
        <c:ser>
          <c:idx val="4"/>
          <c:order val="4"/>
          <c:tx>
            <c:strRef>
              <c:f>'3.Penetration'!$H$65</c:f>
              <c:strCache>
                <c:ptCount val="1"/>
                <c:pt idx="0">
                  <c:v>2023</c:v>
                </c:pt>
              </c:strCache>
            </c:strRef>
          </c:tx>
          <c:spPr>
            <a:solidFill>
              <a:schemeClr val="accent1">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1"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'3.Penetration'!$C$66:$C$74</c:f>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f>'3.Penetration'!$H$66:$H$74</c:f>
              <c:numCache>
                <c:formatCode>#,##0.0</c:formatCode>
                <c:ptCount val="9"/>
                <c:pt idx="0">
                  <c:v>1.8</c:v>
                </c:pt>
                <c:pt idx="1">
                  <c:v>1</c:v>
                </c:pt>
                <c:pt idx="2">
                  <c:v>1.9</c:v>
                </c:pt>
                <c:pt idx="3">
                  <c:v>1.4</c:v>
                </c:pt>
                <c:pt idx="4">
                  <c:v>0.6</c:v>
                </c:pt>
                <c:pt idx="5">
                  <c:v>0.7</c:v>
                </c:pt>
                <c:pt idx="6">
                  <c:v>0.6</c:v>
                </c:pt>
                <c:pt idx="7">
                  <c:v>0.3</c:v>
                </c:pt>
                <c:pt idx="8">
                  <c:v>0.45</c:v>
                </c:pt>
              </c:numCache>
            </c:numRef>
          </c:val>
          <c:extLst>
            <c:ext xmlns:c16="http://schemas.microsoft.com/office/drawing/2014/chart" uri="{C3380CC4-5D6E-409C-BE32-E72D297353CC}">
              <c16:uniqueId val="{00000001-E408-4356-868F-4300B8669E80}"/>
            </c:ext>
          </c:extLst>
        </c:ser>
        <c:dLbls>
          <c:dLblPos val="outEnd"/>
          <c:showLegendKey val="0"/>
          <c:showVal val="1"/>
          <c:showCatName val="0"/>
          <c:showSerName val="0"/>
          <c:showPercent val="0"/>
          <c:showBubbleSize val="0"/>
        </c:dLbls>
        <c:gapWidth val="182"/>
        <c:axId val="1877406736"/>
        <c:axId val="1877408400"/>
        <c:extLst>
          <c:ext xmlns:c15="http://schemas.microsoft.com/office/drawing/2012/chart" uri="{02D57815-91ED-43cb-92C2-25804820EDAC}">
            <c15:filteredBarSeries>
              <c15:ser>
                <c:idx val="0"/>
                <c:order val="0"/>
                <c:tx>
                  <c:strRef>
                    <c:extLst>
                      <c:ext uri="{02D57815-91ED-43cb-92C2-25804820EDAC}">
                        <c15:formulaRef>
                          <c15:sqref>'3.Penetration'!$D$65</c15:sqref>
                        </c15:formulaRef>
                      </c:ext>
                    </c:extLst>
                    <c:strCache>
                      <c:ptCount val="1"/>
                      <c:pt idx="0">
                        <c:v>2019</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'3.Penetration'!$C$66:$C$74</c15:sqref>
                        </c15:formulaRef>
                      </c:ext>
                    </c:extLst>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extLst>
                      <c:ext uri="{02D57815-91ED-43cb-92C2-25804820EDAC}">
                        <c15:formulaRef>
                          <c15:sqref>'3.Penetration'!$D$66:$D$73</c15:sqref>
                        </c15:formulaRef>
                      </c:ext>
                    </c:extLst>
                    <c:numCache>
                      <c:formatCode>#,##0.0</c:formatCode>
                      <c:ptCount val="8"/>
                      <c:pt idx="0">
                        <c:v>2.0099999999999998</c:v>
                      </c:pt>
                      <c:pt idx="1">
                        <c:v>0.94</c:v>
                      </c:pt>
                      <c:pt idx="2">
                        <c:v>1.71</c:v>
                      </c:pt>
                      <c:pt idx="3">
                        <c:v>1.37</c:v>
                      </c:pt>
                      <c:pt idx="4">
                        <c:v>0.57999999999999996</c:v>
                      </c:pt>
                      <c:pt idx="5">
                        <c:v>0.8</c:v>
                      </c:pt>
                      <c:pt idx="6">
                        <c:v>0.54</c:v>
                      </c:pt>
                      <c:pt idx="7">
                        <c:v>0.27</c:v>
                      </c:pt>
                    </c:numCache>
                  </c:numRef>
                </c:val>
                <c:extLst>
                  <c:ext xmlns:c16="http://schemas.microsoft.com/office/drawing/2014/chart" uri="{C3380CC4-5D6E-409C-BE32-E72D297353CC}">
                    <c16:uniqueId val="{00000002-E408-4356-868F-4300B8669E80}"/>
                  </c:ext>
                </c:extLst>
              </c15:ser>
            </c15:filteredBarSeries>
            <c15:filteredBarSeries>
              <c15:ser>
                <c:idx val="1"/>
                <c:order val="1"/>
                <c:tx>
                  <c:strRef>
                    <c:extLst xmlns:c15="http://schemas.microsoft.com/office/drawing/2012/chart">
                      <c:ext xmlns:c15="http://schemas.microsoft.com/office/drawing/2012/chart" uri="{02D57815-91ED-43cb-92C2-25804820EDAC}">
                        <c15:formulaRef>
                          <c15:sqref>'3.Penetration'!$E$65</c15:sqref>
                        </c15:formulaRef>
                      </c:ext>
                    </c:extLst>
                    <c:strCache>
                      <c:ptCount val="1"/>
                      <c:pt idx="0">
                        <c:v>2020</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xmlns:c15="http://schemas.microsoft.com/office/drawing/2012/chart">
                      <c:ext xmlns:c15="http://schemas.microsoft.com/office/drawing/2012/chart" uri="{02D57815-91ED-43cb-92C2-25804820EDAC}">
                        <c15:formulaRef>
                          <c15:sqref>'3.Penetration'!$C$66:$C$74</c15:sqref>
                        </c15:formulaRef>
                      </c:ext>
                    </c:extLst>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extLst xmlns:c15="http://schemas.microsoft.com/office/drawing/2012/chart">
                      <c:ext xmlns:c15="http://schemas.microsoft.com/office/drawing/2012/chart" uri="{02D57815-91ED-43cb-92C2-25804820EDAC}">
                        <c15:formulaRef>
                          <c15:sqref>'3.Penetration'!$E$66:$E$73</c15:sqref>
                        </c15:formulaRef>
                      </c:ext>
                    </c:extLst>
                    <c:numCache>
                      <c:formatCode>#,##0.0</c:formatCode>
                      <c:ptCount val="8"/>
                      <c:pt idx="0">
                        <c:v>2.1</c:v>
                      </c:pt>
                      <c:pt idx="1">
                        <c:v>1</c:v>
                      </c:pt>
                      <c:pt idx="2">
                        <c:v>1.9</c:v>
                      </c:pt>
                      <c:pt idx="3">
                        <c:v>1.5</c:v>
                      </c:pt>
                      <c:pt idx="4">
                        <c:v>0.5</c:v>
                      </c:pt>
                      <c:pt idx="5">
                        <c:v>0.7</c:v>
                      </c:pt>
                      <c:pt idx="6">
                        <c:v>0.5</c:v>
                      </c:pt>
                      <c:pt idx="7">
                        <c:v>0.3</c:v>
                      </c:pt>
                    </c:numCache>
                  </c:numRef>
                </c:val>
                <c:extLst xmlns:c15="http://schemas.microsoft.com/office/drawing/2012/chart">
                  <c:ext xmlns:c16="http://schemas.microsoft.com/office/drawing/2014/chart" uri="{C3380CC4-5D6E-409C-BE32-E72D297353CC}">
                    <c16:uniqueId val="{00000003-E408-4356-868F-4300B8669E80}"/>
                  </c:ext>
                </c:extLst>
              </c15:ser>
            </c15:filteredBarSeries>
            <c15:filteredBarSeries>
              <c15:ser>
                <c:idx val="2"/>
                <c:order val="2"/>
                <c:tx>
                  <c:strRef>
                    <c:extLst xmlns:c15="http://schemas.microsoft.com/office/drawing/2012/chart">
                      <c:ext xmlns:c15="http://schemas.microsoft.com/office/drawing/2012/chart" uri="{02D57815-91ED-43cb-92C2-25804820EDAC}">
                        <c15:formulaRef>
                          <c15:sqref>'3.Penetration'!$F$65</c15:sqref>
                        </c15:formulaRef>
                      </c:ext>
                    </c:extLst>
                    <c:strCache>
                      <c:ptCount val="1"/>
                      <c:pt idx="0">
                        <c:v>2021</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xmlns:c15="http://schemas.microsoft.com/office/drawing/2012/chart">
                      <c:ext xmlns:c15="http://schemas.microsoft.com/office/drawing/2012/chart" uri="{02D57815-91ED-43cb-92C2-25804820EDAC}">
                        <c15:formulaRef>
                          <c15:sqref>'3.Penetration'!$C$66:$C$74</c15:sqref>
                        </c15:formulaRef>
                      </c:ext>
                    </c:extLst>
                    <c:strCache>
                      <c:ptCount val="9"/>
                      <c:pt idx="0">
                        <c:v>China</c:v>
                      </c:pt>
                      <c:pt idx="1">
                        <c:v>India</c:v>
                      </c:pt>
                      <c:pt idx="2">
                        <c:v>Thailand </c:v>
                      </c:pt>
                      <c:pt idx="3">
                        <c:v>Malaysia</c:v>
                      </c:pt>
                      <c:pt idx="4">
                        <c:v>Indonesia</c:v>
                      </c:pt>
                      <c:pt idx="5">
                        <c:v>Vietnam</c:v>
                      </c:pt>
                      <c:pt idx="6">
                        <c:v>Philippines</c:v>
                      </c:pt>
                      <c:pt idx="7">
                        <c:v>Pakistan</c:v>
                      </c:pt>
                      <c:pt idx="8">
                        <c:v>Sri Lanka</c:v>
                      </c:pt>
                    </c:strCache>
                  </c:strRef>
                </c:cat>
                <c:val>
                  <c:numRef>
                    <c:extLst xmlns:c15="http://schemas.microsoft.com/office/drawing/2012/chart">
                      <c:ext xmlns:c15="http://schemas.microsoft.com/office/drawing/2012/chart" uri="{02D57815-91ED-43cb-92C2-25804820EDAC}">
                        <c15:formulaRef>
                          <c15:sqref>'3.Penetration'!$F$66:$F$73</c15:sqref>
                        </c15:formulaRef>
                      </c:ext>
                    </c:extLst>
                    <c:numCache>
                      <c:formatCode>#,##0.0</c:formatCode>
                      <c:ptCount val="8"/>
                      <c:pt idx="0">
                        <c:v>1.9</c:v>
                      </c:pt>
                      <c:pt idx="1">
                        <c:v>1</c:v>
                      </c:pt>
                      <c:pt idx="2">
                        <c:v>1.9</c:v>
                      </c:pt>
                      <c:pt idx="3">
                        <c:v>1.4</c:v>
                      </c:pt>
                      <c:pt idx="4">
                        <c:v>0.5</c:v>
                      </c:pt>
                      <c:pt idx="5">
                        <c:v>0.7</c:v>
                      </c:pt>
                      <c:pt idx="6">
                        <c:v>0.5</c:v>
                      </c:pt>
                      <c:pt idx="7">
                        <c:v>0.2</c:v>
                      </c:pt>
                    </c:numCache>
                  </c:numRef>
                </c:val>
                <c:extLst xmlns:c15="http://schemas.microsoft.com/office/drawing/2012/chart">
                  <c:ext xmlns:c16="http://schemas.microsoft.com/office/drawing/2014/chart" uri="{C3380CC4-5D6E-409C-BE32-E72D297353CC}">
                    <c16:uniqueId val="{00000004-E408-4356-868F-4300B8669E80}"/>
                  </c:ext>
                </c:extLst>
              </c15:ser>
            </c15:filteredBarSeries>
          </c:ext>
        </c:extLst>
      </c:barChart>
      <c:catAx>
        <c:axId val="1877406736"/>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sz="1000" b="0">
                    <a:latin typeface="Tahoma" panose="020B0604030504040204" pitchFamily="34" charset="0"/>
                    <a:ea typeface="Tahoma" panose="020B0604030504040204" pitchFamily="34" charset="0"/>
                    <a:cs typeface="Tahoma" panose="020B0604030504040204" pitchFamily="34" charset="0"/>
                  </a:rPr>
                  <a:t>Country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877408400"/>
        <c:crosses val="autoZero"/>
        <c:auto val="1"/>
        <c:lblAlgn val="ctr"/>
        <c:lblOffset val="100"/>
        <c:noMultiLvlLbl val="0"/>
      </c:catAx>
      <c:valAx>
        <c:axId val="1877408400"/>
        <c:scaling>
          <c:orientation val="minMax"/>
          <c:max val="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sz="1000" b="0">
                    <a:latin typeface="Tahoma" panose="020B0604030504040204" pitchFamily="34" charset="0"/>
                    <a:ea typeface="Tahoma" panose="020B0604030504040204" pitchFamily="34" charset="0"/>
                    <a:cs typeface="Tahoma" panose="020B0604030504040204" pitchFamily="34" charset="0"/>
                  </a:rPr>
                  <a:t>Penetration (%)</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877406736"/>
        <c:crosses val="autoZero"/>
        <c:crossBetween val="between"/>
        <c:majorUnit val="0.5"/>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a:scene3d>
      <a:camera prst="orthographicFront"/>
      <a:lightRig rig="soft" dir="t">
        <a:rot lat="0" lon="0" rev="0"/>
      </a:lightRig>
    </a:scene3d>
    <a:sp3d prstMaterial="translucentPowder">
      <a:bevelT w="203200" h="50800" prst="softRound"/>
    </a:sp3d>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'7.Overview'!$C$6</c:f>
              <c:strCache>
                <c:ptCount val="1"/>
                <c:pt idx="0">
                  <c:v>Long Term Insurance Business </c:v>
                </c:pt>
              </c:strCache>
            </c:strRef>
          </c:tx>
          <c:spPr>
            <a:solidFill>
              <a:schemeClr val="accent1"/>
            </a:solidFill>
            <a:ln>
              <a:noFill/>
            </a:ln>
            <a:effectLst/>
          </c:spPr>
          <c:invertIfNegative val="0"/>
          <c:val>
            <c:numRef>
              <c:f>'7.Overview'!$D$6:$H$6</c:f>
              <c:numCache>
                <c:formatCode>_(* #,##0_);_(* \(#,##0\);_(* "-"??_);_(@_)</c:formatCode>
                <c:ptCount val="5"/>
                <c:pt idx="0">
                  <c:v>88787.040514490014</c:v>
                </c:pt>
                <c:pt idx="1">
                  <c:v>103000</c:v>
                </c:pt>
                <c:pt idx="2">
                  <c:v>124616.00731912261</c:v>
                </c:pt>
                <c:pt idx="3">
                  <c:v>136317.04081384902</c:v>
                </c:pt>
                <c:pt idx="4">
                  <c:v>152651.94806573199</c:v>
                </c:pt>
              </c:numCache>
            </c:numRef>
          </c:val>
          <c:extLst>
            <c:ext xmlns:c16="http://schemas.microsoft.com/office/drawing/2014/chart" uri="{C3380CC4-5D6E-409C-BE32-E72D297353CC}">
              <c16:uniqueId val="{00000000-7586-4D7C-B36A-9C920608B7C4}"/>
            </c:ext>
          </c:extLst>
        </c:ser>
        <c:ser>
          <c:idx val="2"/>
          <c:order val="2"/>
          <c:tx>
            <c:strRef>
              <c:f>'7.Overview'!$C$8</c:f>
              <c:strCache>
                <c:ptCount val="1"/>
                <c:pt idx="0">
                  <c:v>Total Premium Income - Insurance Business</c:v>
                </c:pt>
              </c:strCache>
            </c:strRef>
          </c:tx>
          <c:spPr>
            <a:solidFill>
              <a:schemeClr val="accent3"/>
            </a:solidFill>
            <a:ln>
              <a:noFill/>
            </a:ln>
            <a:effectLst/>
          </c:spPr>
          <c:invertIfNegative val="0"/>
          <c:val>
            <c:numRef>
              <c:f>'7.Overview'!$D$8:$H$8</c:f>
              <c:numCache>
                <c:formatCode>_(* #,##0_);_(* \(#,##0\);_(* "-"??_);_(@_)</c:formatCode>
                <c:ptCount val="5"/>
                <c:pt idx="0">
                  <c:v>196471.78759904992</c:v>
                </c:pt>
                <c:pt idx="1">
                  <c:v>208265</c:v>
                </c:pt>
                <c:pt idx="2">
                  <c:v>233521.16431912262</c:v>
                </c:pt>
                <c:pt idx="3">
                  <c:v>257895.97157988459</c:v>
                </c:pt>
                <c:pt idx="4">
                  <c:v>277471.710704953</c:v>
                </c:pt>
              </c:numCache>
            </c:numRef>
          </c:val>
          <c:extLst>
            <c:ext xmlns:c16="http://schemas.microsoft.com/office/drawing/2014/chart" uri="{C3380CC4-5D6E-409C-BE32-E72D297353CC}">
              <c16:uniqueId val="{00000001-7586-4D7C-B36A-9C920608B7C4}"/>
            </c:ext>
          </c:extLst>
        </c:ser>
        <c:ser>
          <c:idx val="4"/>
          <c:order val="4"/>
          <c:tx>
            <c:strRef>
              <c:f>'7.Overview'!$C$10</c:f>
              <c:strCache>
                <c:ptCount val="1"/>
                <c:pt idx="0">
                  <c:v>General Insurance  Business</c:v>
                </c:pt>
              </c:strCache>
            </c:strRef>
          </c:tx>
          <c:spPr>
            <a:solidFill>
              <a:schemeClr val="accent5"/>
            </a:solidFill>
            <a:ln>
              <a:noFill/>
            </a:ln>
            <a:effectLst/>
          </c:spPr>
          <c:invertIfNegative val="0"/>
          <c:val>
            <c:numRef>
              <c:f>'7.Overview'!$D$10:$H$10</c:f>
              <c:numCache>
                <c:formatCode>_(* #,##0.0_);_(* \(#,##0.0\);_(* "-"??_);_(@_)</c:formatCode>
                <c:ptCount val="5"/>
                <c:pt idx="0" formatCode="0.0">
                  <c:v>7.06</c:v>
                </c:pt>
                <c:pt idx="1">
                  <c:v>-2.2470657637889699</c:v>
                </c:pt>
                <c:pt idx="2" formatCode="0.0">
                  <c:v>3.4580886334489205</c:v>
                </c:pt>
                <c:pt idx="3" formatCode="0.0">
                  <c:v>11.637441343604658</c:v>
                </c:pt>
                <c:pt idx="4" formatCode="0.0">
                  <c:v>2.6656196536405261</c:v>
                </c:pt>
              </c:numCache>
            </c:numRef>
          </c:val>
          <c:extLst>
            <c:ext xmlns:c16="http://schemas.microsoft.com/office/drawing/2014/chart" uri="{C3380CC4-5D6E-409C-BE32-E72D297353CC}">
              <c16:uniqueId val="{00000002-7586-4D7C-B36A-9C920608B7C4}"/>
            </c:ext>
          </c:extLst>
        </c:ser>
        <c:dLbls>
          <c:showLegendKey val="0"/>
          <c:showVal val="0"/>
          <c:showCatName val="0"/>
          <c:showSerName val="0"/>
          <c:showPercent val="0"/>
          <c:showBubbleSize val="0"/>
        </c:dLbls>
        <c:gapWidth val="219"/>
        <c:axId val="1194645199"/>
        <c:axId val="1194637711"/>
      </c:barChart>
      <c:lineChart>
        <c:grouping val="standard"/>
        <c:varyColors val="0"/>
        <c:ser>
          <c:idx val="1"/>
          <c:order val="1"/>
          <c:tx>
            <c:strRef>
              <c:f>'7.Overview'!$C$7</c:f>
              <c:strCache>
                <c:ptCount val="1"/>
                <c:pt idx="0">
                  <c:v>General Insurance  Business</c:v>
                </c:pt>
              </c:strCache>
            </c:strRef>
          </c:tx>
          <c:spPr>
            <a:ln w="28575" cap="rnd">
              <a:solidFill>
                <a:schemeClr val="accent2"/>
              </a:solidFill>
              <a:round/>
            </a:ln>
            <a:effectLst/>
          </c:spPr>
          <c:marker>
            <c:symbol val="none"/>
          </c:marker>
          <c:val>
            <c:numRef>
              <c:f>'7.Overview'!$D$7:$H$7</c:f>
              <c:numCache>
                <c:formatCode>_(* #,##0_);_(* \(#,##0\);_(* "-"??_);_(@_)</c:formatCode>
                <c:ptCount val="5"/>
                <c:pt idx="0">
                  <c:v>107684.74708455989</c:v>
                </c:pt>
                <c:pt idx="1">
                  <c:v>105265</c:v>
                </c:pt>
                <c:pt idx="2">
                  <c:v>108905.15700000001</c:v>
                </c:pt>
                <c:pt idx="3">
                  <c:v>121578.93076603557</c:v>
                </c:pt>
                <c:pt idx="4">
                  <c:v>124819.76263922102</c:v>
                </c:pt>
              </c:numCache>
            </c:numRef>
          </c:val>
          <c:smooth val="0"/>
          <c:extLst>
            <c:ext xmlns:c16="http://schemas.microsoft.com/office/drawing/2014/chart" uri="{C3380CC4-5D6E-409C-BE32-E72D297353CC}">
              <c16:uniqueId val="{00000006-7586-4D7C-B36A-9C920608B7C4}"/>
            </c:ext>
          </c:extLst>
        </c:ser>
        <c:ser>
          <c:idx val="3"/>
          <c:order val="3"/>
          <c:tx>
            <c:strRef>
              <c:f>'7.Overview'!$C$9</c:f>
              <c:strCache>
                <c:ptCount val="1"/>
                <c:pt idx="0">
                  <c:v>Long Term Insurance Business </c:v>
                </c:pt>
              </c:strCache>
            </c:strRef>
          </c:tx>
          <c:spPr>
            <a:ln w="28575" cap="rnd">
              <a:solidFill>
                <a:schemeClr val="accent4"/>
              </a:solidFill>
              <a:round/>
            </a:ln>
            <a:effectLst/>
          </c:spPr>
          <c:marker>
            <c:symbol val="none"/>
          </c:marker>
          <c:val>
            <c:numRef>
              <c:f>'7.Overview'!$D$9:$H$9</c:f>
              <c:numCache>
                <c:formatCode>0.0</c:formatCode>
                <c:ptCount val="5"/>
                <c:pt idx="0">
                  <c:v>10.58</c:v>
                </c:pt>
                <c:pt idx="1">
                  <c:v>16.007921204660985</c:v>
                </c:pt>
                <c:pt idx="2">
                  <c:v>20.986414872934574</c:v>
                </c:pt>
                <c:pt idx="3">
                  <c:v>9.3896713162714658</c:v>
                </c:pt>
                <c:pt idx="4">
                  <c:v>11.983026593270536</c:v>
                </c:pt>
              </c:numCache>
            </c:numRef>
          </c:val>
          <c:smooth val="0"/>
          <c:extLst>
            <c:ext xmlns:c16="http://schemas.microsoft.com/office/drawing/2014/chart" uri="{C3380CC4-5D6E-409C-BE32-E72D297353CC}">
              <c16:uniqueId val="{0000000C-7586-4D7C-B36A-9C920608B7C4}"/>
            </c:ext>
          </c:extLst>
        </c:ser>
        <c:ser>
          <c:idx val="5"/>
          <c:order val="5"/>
          <c:tx>
            <c:strRef>
              <c:f>'7.Overview'!$C$11</c:f>
              <c:strCache>
                <c:ptCount val="1"/>
                <c:pt idx="0">
                  <c:v>Growth Rate in Total Premium Income  - Insurance Business </c:v>
                </c:pt>
              </c:strCache>
            </c:strRef>
          </c:tx>
          <c:spPr>
            <a:ln w="28575" cap="rnd">
              <a:solidFill>
                <a:schemeClr val="accent6"/>
              </a:solidFill>
              <a:round/>
            </a:ln>
            <a:effectLst/>
          </c:spPr>
          <c:marker>
            <c:symbol val="none"/>
          </c:marker>
          <c:val>
            <c:numRef>
              <c:f>'7.Overview'!$D$11:$H$11</c:f>
              <c:numCache>
                <c:formatCode>0.0</c:formatCode>
                <c:ptCount val="5"/>
                <c:pt idx="0">
                  <c:v>8.6199999999999992</c:v>
                </c:pt>
                <c:pt idx="1">
                  <c:v>6</c:v>
                </c:pt>
                <c:pt idx="2">
                  <c:v>12.126936508353596</c:v>
                </c:pt>
                <c:pt idx="3">
                  <c:v>10.43794352937198</c:v>
                </c:pt>
                <c:pt idx="4">
                  <c:v>7.5905563802126821</c:v>
                </c:pt>
              </c:numCache>
            </c:numRef>
          </c:val>
          <c:smooth val="0"/>
          <c:extLst>
            <c:ext xmlns:c16="http://schemas.microsoft.com/office/drawing/2014/chart" uri="{C3380CC4-5D6E-409C-BE32-E72D297353CC}">
              <c16:uniqueId val="{00000012-7586-4D7C-B36A-9C920608B7C4}"/>
            </c:ext>
          </c:extLst>
        </c:ser>
        <c:dLbls>
          <c:showLegendKey val="0"/>
          <c:showVal val="0"/>
          <c:showCatName val="0"/>
          <c:showSerName val="0"/>
          <c:showPercent val="0"/>
          <c:showBubbleSize val="0"/>
        </c:dLbls>
        <c:marker val="1"/>
        <c:smooth val="0"/>
        <c:axId val="1246320959"/>
        <c:axId val="1246323039"/>
      </c:lineChart>
      <c:catAx>
        <c:axId val="11946451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4637711"/>
        <c:crosses val="autoZero"/>
        <c:auto val="1"/>
        <c:lblAlgn val="ctr"/>
        <c:lblOffset val="100"/>
        <c:noMultiLvlLbl val="0"/>
      </c:catAx>
      <c:valAx>
        <c:axId val="119463771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LKR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4645199"/>
        <c:crosses val="autoZero"/>
        <c:crossBetween val="between"/>
      </c:valAx>
      <c:valAx>
        <c:axId val="1246323039"/>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246320959"/>
        <c:crosses val="max"/>
        <c:crossBetween val="between"/>
      </c:valAx>
      <c:catAx>
        <c:axId val="1246320959"/>
        <c:scaling>
          <c:orientation val="minMax"/>
        </c:scaling>
        <c:delete val="1"/>
        <c:axPos val="b"/>
        <c:numFmt formatCode="General" sourceLinked="1"/>
        <c:majorTickMark val="out"/>
        <c:minorTickMark val="none"/>
        <c:tickLblPos val="nextTo"/>
        <c:crossAx val="124632303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ahoma" panose="020B0604030504040204" pitchFamily="34" charset="0"/>
          <a:ea typeface="Tahoma" panose="020B0604030504040204" pitchFamily="34" charset="0"/>
          <a:cs typeface="Tahoma" panose="020B060403050404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'8.Growth Rate'!$B$6</c:f>
              <c:strCache>
                <c:ptCount val="1"/>
                <c:pt idx="0">
                  <c:v>Long Term Insurance Business  - Premium income </c:v>
                </c:pt>
              </c:strCache>
            </c:strRef>
          </c:tx>
          <c:spPr>
            <a:solidFill>
              <a:schemeClr val="accent1">
                <a:lumMod val="75000"/>
              </a:schemeClr>
            </a:solidFill>
            <a:ln>
              <a:noFill/>
            </a:ln>
            <a:effectLst/>
          </c:spPr>
          <c:invertIfNegative val="0"/>
          <c:cat>
            <c:strRef>
              <c:f>'8.Growth Rate'!$C$5:$G$5</c:f>
              <c:strCache>
                <c:ptCount val="5"/>
                <c:pt idx="0">
                  <c:v>2019</c:v>
                </c:pt>
                <c:pt idx="1">
                  <c:v>2020</c:v>
                </c:pt>
                <c:pt idx="2">
                  <c:v>2021</c:v>
                </c:pt>
                <c:pt idx="3">
                  <c:v>2022 (a)</c:v>
                </c:pt>
                <c:pt idx="4">
                  <c:v>2023 (b)</c:v>
                </c:pt>
              </c:strCache>
            </c:strRef>
          </c:cat>
          <c:val>
            <c:numRef>
              <c:f>'8.Growth Rate'!$C$6:$G$6</c:f>
              <c:numCache>
                <c:formatCode>_(* #,##0_);_(* \(#,##0\);_(* "-"??_);_(@_)</c:formatCode>
                <c:ptCount val="5"/>
                <c:pt idx="0">
                  <c:v>88787.040514490014</c:v>
                </c:pt>
                <c:pt idx="1">
                  <c:v>103000</c:v>
                </c:pt>
                <c:pt idx="2">
                  <c:v>124616.00731912261</c:v>
                </c:pt>
                <c:pt idx="3">
                  <c:v>136317.04081384902</c:v>
                </c:pt>
                <c:pt idx="4">
                  <c:v>152651.94806573199</c:v>
                </c:pt>
              </c:numCache>
            </c:numRef>
          </c:val>
          <c:extLst>
            <c:ext xmlns:c16="http://schemas.microsoft.com/office/drawing/2014/chart" uri="{C3380CC4-5D6E-409C-BE32-E72D297353CC}">
              <c16:uniqueId val="{00000000-1421-40CD-833E-C8245969A27B}"/>
            </c:ext>
          </c:extLst>
        </c:ser>
        <c:ser>
          <c:idx val="2"/>
          <c:order val="2"/>
          <c:tx>
            <c:strRef>
              <c:f>'8.Growth Rate'!$B$7</c:f>
              <c:strCache>
                <c:ptCount val="1"/>
                <c:pt idx="0">
                  <c:v>General Insurance  Business - Premium income </c:v>
                </c:pt>
              </c:strCache>
            </c:strRef>
          </c:tx>
          <c:spPr>
            <a:solidFill>
              <a:schemeClr val="accent2">
                <a:lumMod val="40000"/>
                <a:lumOff val="60000"/>
              </a:schemeClr>
            </a:solidFill>
            <a:ln>
              <a:noFill/>
            </a:ln>
            <a:effectLst/>
          </c:spPr>
          <c:invertIfNegative val="0"/>
          <c:cat>
            <c:strRef>
              <c:f>'8.Growth Rate'!$C$5:$G$5</c:f>
              <c:strCache>
                <c:ptCount val="5"/>
                <c:pt idx="0">
                  <c:v>2019</c:v>
                </c:pt>
                <c:pt idx="1">
                  <c:v>2020</c:v>
                </c:pt>
                <c:pt idx="2">
                  <c:v>2021</c:v>
                </c:pt>
                <c:pt idx="3">
                  <c:v>2022 (a)</c:v>
                </c:pt>
                <c:pt idx="4">
                  <c:v>2023 (b)</c:v>
                </c:pt>
              </c:strCache>
            </c:strRef>
          </c:cat>
          <c:val>
            <c:numRef>
              <c:f>'8.Growth Rate'!$C$7:$G$7</c:f>
              <c:numCache>
                <c:formatCode>_(* #,##0_);_(* \(#,##0\);_(* "-"??_);_(@_)</c:formatCode>
                <c:ptCount val="5"/>
                <c:pt idx="0">
                  <c:v>107684.74708455989</c:v>
                </c:pt>
                <c:pt idx="1">
                  <c:v>105265</c:v>
                </c:pt>
                <c:pt idx="2">
                  <c:v>108905.15700000001</c:v>
                </c:pt>
                <c:pt idx="3">
                  <c:v>121578.93076603557</c:v>
                </c:pt>
                <c:pt idx="4">
                  <c:v>124819.76263922102</c:v>
                </c:pt>
              </c:numCache>
            </c:numRef>
          </c:val>
          <c:extLst>
            <c:ext xmlns:c16="http://schemas.microsoft.com/office/drawing/2014/chart" uri="{C3380CC4-5D6E-409C-BE32-E72D297353CC}">
              <c16:uniqueId val="{00000001-1421-40CD-833E-C8245969A27B}"/>
            </c:ext>
          </c:extLst>
        </c:ser>
        <c:ser>
          <c:idx val="4"/>
          <c:order val="4"/>
          <c:tx>
            <c:strRef>
              <c:f>'8.Growth Rate'!$B$8</c:f>
              <c:strCache>
                <c:ptCount val="1"/>
                <c:pt idx="0">
                  <c:v>Reinsurance Business - Premium income </c:v>
                </c:pt>
              </c:strCache>
            </c:strRef>
          </c:tx>
          <c:spPr>
            <a:solidFill>
              <a:schemeClr val="accent5"/>
            </a:solidFill>
            <a:ln>
              <a:noFill/>
            </a:ln>
            <a:effectLst/>
          </c:spPr>
          <c:invertIfNegative val="0"/>
          <c:cat>
            <c:strRef>
              <c:f>'8.Growth Rate'!$C$5:$G$5</c:f>
              <c:strCache>
                <c:ptCount val="5"/>
                <c:pt idx="0">
                  <c:v>2019</c:v>
                </c:pt>
                <c:pt idx="1">
                  <c:v>2020</c:v>
                </c:pt>
                <c:pt idx="2">
                  <c:v>2021</c:v>
                </c:pt>
                <c:pt idx="3">
                  <c:v>2022 (a)</c:v>
                </c:pt>
                <c:pt idx="4">
                  <c:v>2023 (b)</c:v>
                </c:pt>
              </c:strCache>
            </c:strRef>
          </c:cat>
          <c:val>
            <c:numRef>
              <c:f>'8.Growth Rate'!$C$8:$G$8</c:f>
              <c:numCache>
                <c:formatCode>_(* #,##0_);_(* \(#,##0\);_(* "-"??_);_(@_)</c:formatCode>
                <c:ptCount val="5"/>
                <c:pt idx="0">
                  <c:v>4173.7149090399998</c:v>
                </c:pt>
                <c:pt idx="1">
                  <c:v>3235.4740000000002</c:v>
                </c:pt>
                <c:pt idx="2">
                  <c:v>3548.7849999999999</c:v>
                </c:pt>
                <c:pt idx="3">
                  <c:v>2858.6877520799999</c:v>
                </c:pt>
                <c:pt idx="4">
                  <c:v>2628.2410958800001</c:v>
                </c:pt>
              </c:numCache>
            </c:numRef>
          </c:val>
          <c:extLst>
            <c:ext xmlns:c16="http://schemas.microsoft.com/office/drawing/2014/chart" uri="{C3380CC4-5D6E-409C-BE32-E72D297353CC}">
              <c16:uniqueId val="{00000002-1421-40CD-833E-C8245969A27B}"/>
            </c:ext>
          </c:extLst>
        </c:ser>
        <c:dLbls>
          <c:showLegendKey val="0"/>
          <c:showVal val="0"/>
          <c:showCatName val="0"/>
          <c:showSerName val="0"/>
          <c:showPercent val="0"/>
          <c:showBubbleSize val="0"/>
        </c:dLbls>
        <c:gapWidth val="219"/>
        <c:axId val="1194645199"/>
        <c:axId val="1194637711"/>
      </c:barChart>
      <c:lineChart>
        <c:grouping val="standard"/>
        <c:varyColors val="0"/>
        <c:ser>
          <c:idx val="1"/>
          <c:order val="1"/>
          <c:tx>
            <c:strRef>
              <c:f>'8.Growth Rate'!$B$9</c:f>
              <c:strCache>
                <c:ptCount val="1"/>
                <c:pt idx="0">
                  <c:v>Long Term Insurance Business  - Growth Rate</c:v>
                </c:pt>
              </c:strCache>
            </c:strRef>
          </c:tx>
          <c:spPr>
            <a:ln w="28575" cap="rnd">
              <a:solidFill>
                <a:srgbClr val="00CC00"/>
              </a:solidFill>
              <a:round/>
            </a:ln>
            <a:effectLst/>
          </c:spPr>
          <c:marker>
            <c:symbol val="none"/>
          </c:marker>
          <c:dLbls>
            <c:dLbl>
              <c:idx val="0"/>
              <c:layout>
                <c:manualLayout>
                  <c:x val="-5.1639463639582911E-2"/>
                  <c:y val="-2.385014596477170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421-40CD-833E-C8245969A27B}"/>
                </c:ext>
              </c:extLst>
            </c:dLbl>
            <c:dLbl>
              <c:idx val="1"/>
              <c:layout>
                <c:manualLayout>
                  <c:x val="3.1296644630050248E-3"/>
                  <c:y val="1.43100875788627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421-40CD-833E-C8245969A27B}"/>
                </c:ext>
              </c:extLst>
            </c:dLbl>
            <c:dLbl>
              <c:idx val="3"/>
              <c:layout>
                <c:manualLayout>
                  <c:x val="9.4518331085478528E-3"/>
                  <c:y val="3.11394641980200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421-40CD-833E-C8245969A27B}"/>
                </c:ext>
              </c:extLst>
            </c:dLbl>
            <c:numFmt formatCode="#,##0.0" sourceLinked="0"/>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'8.Growth Rate'!$C$5:$G$5</c:f>
              <c:strCache>
                <c:ptCount val="5"/>
                <c:pt idx="0">
                  <c:v>2019</c:v>
                </c:pt>
                <c:pt idx="1">
                  <c:v>2020</c:v>
                </c:pt>
                <c:pt idx="2">
                  <c:v>2021</c:v>
                </c:pt>
                <c:pt idx="3">
                  <c:v>2022 (a)</c:v>
                </c:pt>
                <c:pt idx="4">
                  <c:v>2023 (b)</c:v>
                </c:pt>
              </c:strCache>
            </c:strRef>
          </c:cat>
          <c:val>
            <c:numRef>
              <c:f>'8.Growth Rate'!$C$9:$G$9</c:f>
              <c:numCache>
                <c:formatCode>0.0</c:formatCode>
                <c:ptCount val="5"/>
                <c:pt idx="0">
                  <c:v>10.577483112450201</c:v>
                </c:pt>
                <c:pt idx="1">
                  <c:v>16.007921204660985</c:v>
                </c:pt>
                <c:pt idx="2">
                  <c:v>20.986414872934574</c:v>
                </c:pt>
                <c:pt idx="3">
                  <c:v>9.3896713162714658</c:v>
                </c:pt>
                <c:pt idx="4">
                  <c:v>11.983026593270536</c:v>
                </c:pt>
              </c:numCache>
            </c:numRef>
          </c:val>
          <c:smooth val="0"/>
          <c:extLst>
            <c:ext xmlns:c16="http://schemas.microsoft.com/office/drawing/2014/chart" uri="{C3380CC4-5D6E-409C-BE32-E72D297353CC}">
              <c16:uniqueId val="{00000006-1421-40CD-833E-C8245969A27B}"/>
            </c:ext>
          </c:extLst>
        </c:ser>
        <c:ser>
          <c:idx val="3"/>
          <c:order val="3"/>
          <c:tx>
            <c:strRef>
              <c:f>'8.Growth Rate'!$B$10</c:f>
              <c:strCache>
                <c:ptCount val="1"/>
                <c:pt idx="0">
                  <c:v>General Insurance  Business - Growth Rate</c:v>
                </c:pt>
              </c:strCache>
            </c:strRef>
          </c:tx>
          <c:spPr>
            <a:ln w="28575" cap="rnd">
              <a:solidFill>
                <a:srgbClr val="FF0000"/>
              </a:solidFill>
              <a:round/>
            </a:ln>
            <a:effectLst/>
          </c:spPr>
          <c:marker>
            <c:symbol val="none"/>
          </c:marker>
          <c:dLbls>
            <c:dLbl>
              <c:idx val="0"/>
              <c:layout>
                <c:manualLayout>
                  <c:x val="-4.2250470250567836E-2"/>
                  <c:y val="4.770029192954253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421-40CD-833E-C8245969A27B}"/>
                </c:ext>
              </c:extLst>
            </c:dLbl>
            <c:dLbl>
              <c:idx val="1"/>
              <c:layout>
                <c:manualLayout>
                  <c:x val="7.8241611575125616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421-40CD-833E-C8245969A27B}"/>
                </c:ext>
              </c:extLst>
            </c:dLbl>
            <c:dLbl>
              <c:idx val="2"/>
              <c:layout>
                <c:manualLayout>
                  <c:x val="3.1296644630051398E-3"/>
                  <c:y val="3.10051897542026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421-40CD-833E-C8245969A27B}"/>
                </c:ext>
              </c:extLst>
            </c:dLbl>
            <c:dLbl>
              <c:idx val="3"/>
              <c:layout>
                <c:manualLayout>
                  <c:x val="-2.5180988353792885E-2"/>
                  <c:y val="-2.15362526920316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421-40CD-833E-C8245969A27B}"/>
                </c:ext>
              </c:extLst>
            </c:dLbl>
            <c:dLbl>
              <c:idx val="4"/>
              <c:layout>
                <c:manualLayout>
                  <c:x val="7.8241611575125616E-3"/>
                  <c:y val="1.908011677181697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421-40CD-833E-C8245969A27B}"/>
                </c:ext>
              </c:extLst>
            </c:dLbl>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'8.Growth Rate'!$C$5:$G$5</c:f>
              <c:strCache>
                <c:ptCount val="5"/>
                <c:pt idx="0">
                  <c:v>2019</c:v>
                </c:pt>
                <c:pt idx="1">
                  <c:v>2020</c:v>
                </c:pt>
                <c:pt idx="2">
                  <c:v>2021</c:v>
                </c:pt>
                <c:pt idx="3">
                  <c:v>2022 (a)</c:v>
                </c:pt>
                <c:pt idx="4">
                  <c:v>2023 (b)</c:v>
                </c:pt>
              </c:strCache>
            </c:strRef>
          </c:cat>
          <c:val>
            <c:numRef>
              <c:f>'8.Growth Rate'!$C$10:$G$10</c:f>
              <c:numCache>
                <c:formatCode>0.0</c:formatCode>
                <c:ptCount val="5"/>
                <c:pt idx="0">
                  <c:v>7.0572835014559914</c:v>
                </c:pt>
                <c:pt idx="1">
                  <c:v>-2.2470657637889699</c:v>
                </c:pt>
                <c:pt idx="2">
                  <c:v>3.4580886334489205</c:v>
                </c:pt>
                <c:pt idx="3">
                  <c:v>11.637441343604658</c:v>
                </c:pt>
                <c:pt idx="4">
                  <c:v>2.6656196536405261</c:v>
                </c:pt>
              </c:numCache>
            </c:numRef>
          </c:val>
          <c:smooth val="0"/>
          <c:extLst>
            <c:ext xmlns:c16="http://schemas.microsoft.com/office/drawing/2014/chart" uri="{C3380CC4-5D6E-409C-BE32-E72D297353CC}">
              <c16:uniqueId val="{0000000C-1421-40CD-833E-C8245969A27B}"/>
            </c:ext>
          </c:extLst>
        </c:ser>
        <c:ser>
          <c:idx val="5"/>
          <c:order val="5"/>
          <c:tx>
            <c:strRef>
              <c:f>'8.Growth Rate'!$B$11</c:f>
              <c:strCache>
                <c:ptCount val="1"/>
                <c:pt idx="0">
                  <c:v>Reinsurance Business - Growth Rate</c:v>
                </c:pt>
              </c:strCache>
            </c:strRef>
          </c:tx>
          <c:spPr>
            <a:ln w="28575" cap="rnd">
              <a:solidFill>
                <a:srgbClr val="FFC000"/>
              </a:solidFill>
              <a:round/>
            </a:ln>
            <a:effectLst/>
          </c:spPr>
          <c:marker>
            <c:symbol val="none"/>
          </c:marker>
          <c:dLbls>
            <c:dLbl>
              <c:idx val="0"/>
              <c:layout>
                <c:manualLayout>
                  <c:x val="-5.4769128102587938E-2"/>
                  <c:y val="-7.155043789431380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421-40CD-833E-C8245969A27B}"/>
                </c:ext>
              </c:extLst>
            </c:dLbl>
            <c:dLbl>
              <c:idx val="1"/>
              <c:layout>
                <c:manualLayout>
                  <c:x val="7.8241611575125616E-3"/>
                  <c:y val="-8.7449524979786396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1421-40CD-833E-C8245969A27B}"/>
                </c:ext>
              </c:extLst>
            </c:dLbl>
            <c:dLbl>
              <c:idx val="2"/>
              <c:layout>
                <c:manualLayout>
                  <c:x val="-2.5037315704040143E-2"/>
                  <c:y val="-2.14651313682941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1421-40CD-833E-C8245969A27B}"/>
                </c:ext>
              </c:extLst>
            </c:dLbl>
            <c:dLbl>
              <c:idx val="3"/>
              <c:layout>
                <c:manualLayout>
                  <c:x val="1.0953825620517587E-2"/>
                  <c:y val="1.908011677181692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1421-40CD-833E-C8245969A27B}"/>
                </c:ext>
              </c:extLst>
            </c:dLbl>
            <c:dLbl>
              <c:idx val="4"/>
              <c:layout>
                <c:manualLayout>
                  <c:x val="7.8241611575125616E-3"/>
                  <c:y val="-9.540058385908507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1421-40CD-833E-C8245969A27B}"/>
                </c:ext>
              </c:extLst>
            </c:dLbl>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'8.Growth Rate'!$C$5:$G$5</c:f>
              <c:strCache>
                <c:ptCount val="5"/>
                <c:pt idx="0">
                  <c:v>2019</c:v>
                </c:pt>
                <c:pt idx="1">
                  <c:v>2020</c:v>
                </c:pt>
                <c:pt idx="2">
                  <c:v>2021</c:v>
                </c:pt>
                <c:pt idx="3">
                  <c:v>2022 (a)</c:v>
                </c:pt>
                <c:pt idx="4">
                  <c:v>2023 (b)</c:v>
                </c:pt>
              </c:strCache>
            </c:strRef>
          </c:cat>
          <c:val>
            <c:numRef>
              <c:f>'8.Growth Rate'!$C$11:$G$11</c:f>
              <c:numCache>
                <c:formatCode>_(* #,##0.0_);_(* \(#,##0.0\);_(* "-"??_);_(@_)</c:formatCode>
                <c:ptCount val="5"/>
                <c:pt idx="0">
                  <c:v>2.8922172286354697</c:v>
                </c:pt>
                <c:pt idx="1">
                  <c:v>-22.479755553208243</c:v>
                </c:pt>
                <c:pt idx="2">
                  <c:v>9.6836197725588171</c:v>
                </c:pt>
                <c:pt idx="3">
                  <c:v>-19.446014563294199</c:v>
                </c:pt>
                <c:pt idx="4">
                  <c:v>-8.0612741294436692</c:v>
                </c:pt>
              </c:numCache>
            </c:numRef>
          </c:val>
          <c:smooth val="0"/>
          <c:extLst>
            <c:ext xmlns:c16="http://schemas.microsoft.com/office/drawing/2014/chart" uri="{C3380CC4-5D6E-409C-BE32-E72D297353CC}">
              <c16:uniqueId val="{00000012-1421-40CD-833E-C8245969A27B}"/>
            </c:ext>
          </c:extLst>
        </c:ser>
        <c:dLbls>
          <c:showLegendKey val="0"/>
          <c:showVal val="0"/>
          <c:showCatName val="0"/>
          <c:showSerName val="0"/>
          <c:showPercent val="0"/>
          <c:showBubbleSize val="0"/>
        </c:dLbls>
        <c:marker val="1"/>
        <c:smooth val="0"/>
        <c:axId val="1246320959"/>
        <c:axId val="1246323039"/>
      </c:lineChart>
      <c:catAx>
        <c:axId val="11946451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4637711"/>
        <c:crosses val="autoZero"/>
        <c:auto val="1"/>
        <c:lblAlgn val="ctr"/>
        <c:lblOffset val="100"/>
        <c:noMultiLvlLbl val="0"/>
      </c:catAx>
      <c:valAx>
        <c:axId val="119463771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LKR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4645199"/>
        <c:crosses val="autoZero"/>
        <c:crossBetween val="between"/>
      </c:valAx>
      <c:valAx>
        <c:axId val="1246323039"/>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246320959"/>
        <c:crosses val="max"/>
        <c:crossBetween val="between"/>
      </c:valAx>
      <c:catAx>
        <c:axId val="1246320959"/>
        <c:scaling>
          <c:orientation val="minMax"/>
        </c:scaling>
        <c:delete val="1"/>
        <c:axPos val="b"/>
        <c:numFmt formatCode="General" sourceLinked="1"/>
        <c:majorTickMark val="out"/>
        <c:minorTickMark val="none"/>
        <c:tickLblPos val="nextTo"/>
        <c:crossAx val="124632303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ahoma" panose="020B0604030504040204" pitchFamily="34" charset="0"/>
          <a:ea typeface="Tahoma" panose="020B0604030504040204" pitchFamily="34" charset="0"/>
          <a:cs typeface="Tahoma" panose="020B060403050404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'12.Profitability - LI &amp; GI'!$B$6</c:f>
              <c:strCache>
                <c:ptCount val="1"/>
                <c:pt idx="0">
                  <c:v>Profit Before Tax</c:v>
                </c:pt>
              </c:strCache>
            </c:strRef>
          </c:tx>
          <c:spPr>
            <a:solidFill>
              <a:schemeClr val="accent1">
                <a:lumMod val="75000"/>
              </a:schemeClr>
            </a:solidFill>
            <a:ln>
              <a:noFill/>
            </a:ln>
            <a:effectLst/>
          </c:spPr>
          <c:invertIfNegative val="0"/>
          <c:cat>
            <c:strRef>
              <c:f>'12.Profitability - LI &amp; GI'!$C$5:$G$5</c:f>
              <c:strCache>
                <c:ptCount val="5"/>
                <c:pt idx="0">
                  <c:v>2019</c:v>
                </c:pt>
                <c:pt idx="1">
                  <c:v>2020</c:v>
                </c:pt>
                <c:pt idx="2">
                  <c:v>2021</c:v>
                </c:pt>
                <c:pt idx="3">
                  <c:v>2022 (a)</c:v>
                </c:pt>
                <c:pt idx="4">
                  <c:v>2023 (b)</c:v>
                </c:pt>
              </c:strCache>
            </c:strRef>
          </c:cat>
          <c:val>
            <c:numRef>
              <c:f>'12.Profitability - LI &amp; GI'!$C$6:$G$6</c:f>
              <c:numCache>
                <c:formatCode>_(* #,##0_);_(* \(#,##0\);_(* "-"??_);_(@_)</c:formatCode>
                <c:ptCount val="5"/>
                <c:pt idx="0">
                  <c:v>21119627.080362529</c:v>
                </c:pt>
                <c:pt idx="1">
                  <c:v>19143355.143232577</c:v>
                </c:pt>
                <c:pt idx="2">
                  <c:v>27360476.509655505</c:v>
                </c:pt>
                <c:pt idx="3">
                  <c:v>28946551.840795785</c:v>
                </c:pt>
                <c:pt idx="4">
                  <c:v>33254833.969687272</c:v>
                </c:pt>
              </c:numCache>
            </c:numRef>
          </c:val>
          <c:extLst>
            <c:ext xmlns:c16="http://schemas.microsoft.com/office/drawing/2014/chart" uri="{C3380CC4-5D6E-409C-BE32-E72D297353CC}">
              <c16:uniqueId val="{00000000-03DA-4F05-83B7-7AD16708A673}"/>
            </c:ext>
          </c:extLst>
        </c:ser>
        <c:dLbls>
          <c:showLegendKey val="0"/>
          <c:showVal val="0"/>
          <c:showCatName val="0"/>
          <c:showSerName val="0"/>
          <c:showPercent val="0"/>
          <c:showBubbleSize val="0"/>
        </c:dLbls>
        <c:gapWidth val="219"/>
        <c:overlap val="-27"/>
        <c:axId val="1190669055"/>
        <c:axId val="1190673631"/>
      </c:barChart>
      <c:lineChart>
        <c:grouping val="standard"/>
        <c:varyColors val="0"/>
        <c:ser>
          <c:idx val="1"/>
          <c:order val="1"/>
          <c:tx>
            <c:strRef>
              <c:f>'12.Profitability - LI &amp; GI'!$B$8</c:f>
              <c:strCache>
                <c:ptCount val="1"/>
                <c:pt idx="0">
                  <c:v>Return on Assets</c:v>
                </c:pt>
              </c:strCache>
            </c:strRef>
          </c:tx>
          <c:spPr>
            <a:ln w="28575" cap="rnd">
              <a:solidFill>
                <a:srgbClr val="FFC000"/>
              </a:solidFill>
              <a:round/>
            </a:ln>
            <a:effectLst/>
          </c:spPr>
          <c:marker>
            <c:symbol val="none"/>
          </c:marker>
          <c:dLbls>
            <c:dLbl>
              <c:idx val="0"/>
              <c:layout>
                <c:manualLayout>
                  <c:x val="-3.6995930447650759E-3"/>
                  <c:y val="-2.453987730061351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3DA-4F05-83B7-7AD16708A673}"/>
                </c:ext>
              </c:extLst>
            </c:dLbl>
            <c:dLbl>
              <c:idx val="1"/>
              <c:layout>
                <c:manualLayout>
                  <c:x val="5.549389567147546E-3"/>
                  <c:y val="1.226993865030671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3DA-4F05-83B7-7AD16708A673}"/>
                </c:ext>
              </c:extLst>
            </c:dLbl>
            <c:dLbl>
              <c:idx val="2"/>
              <c:layout>
                <c:manualLayout>
                  <c:x val="-6.7825088966144246E-17"/>
                  <c:y val="-4.4989775051124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3DA-4F05-83B7-7AD16708A673}"/>
                </c:ext>
              </c:extLst>
            </c:dLbl>
            <c:dLbl>
              <c:idx val="3"/>
              <c:layout>
                <c:manualLayout>
                  <c:x val="1.483390780613815E-2"/>
                  <c:y val="5.333339903225484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3DA-4F05-83B7-7AD16708A673}"/>
                </c:ext>
              </c:extLst>
            </c:dLbl>
            <c:dLbl>
              <c:idx val="4"/>
              <c:layout>
                <c:manualLayout>
                  <c:x val="2.0249930821191951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8EC-46DE-8813-FCD42DD63B3F}"/>
                </c:ext>
              </c:extLst>
            </c:dLbl>
            <c:numFmt formatCode="#,##0.0" sourceLinked="0"/>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'12.Profitability - LI &amp; GI'!$C$5:$G$5</c:f>
              <c:strCache>
                <c:ptCount val="5"/>
                <c:pt idx="0">
                  <c:v>2019</c:v>
                </c:pt>
                <c:pt idx="1">
                  <c:v>2020</c:v>
                </c:pt>
                <c:pt idx="2">
                  <c:v>2021</c:v>
                </c:pt>
                <c:pt idx="3">
                  <c:v>2022 (a)</c:v>
                </c:pt>
                <c:pt idx="4">
                  <c:v>2023 (b)</c:v>
                </c:pt>
              </c:strCache>
            </c:strRef>
          </c:cat>
          <c:val>
            <c:numRef>
              <c:f>'12.Profitability - LI &amp; GI'!$C$8:$G$8</c:f>
              <c:numCache>
                <c:formatCode>0.0</c:formatCode>
                <c:ptCount val="5"/>
                <c:pt idx="0">
                  <c:v>4.6118764642447765</c:v>
                </c:pt>
                <c:pt idx="1">
                  <c:v>3.6539153507091036</c:v>
                </c:pt>
                <c:pt idx="2">
                  <c:v>4.577653637127959</c:v>
                </c:pt>
                <c:pt idx="3">
                  <c:v>4.4628276675695995</c:v>
                </c:pt>
                <c:pt idx="4">
                  <c:v>4.4856585682323917</c:v>
                </c:pt>
              </c:numCache>
            </c:numRef>
          </c:val>
          <c:smooth val="0"/>
          <c:extLst>
            <c:ext xmlns:c16="http://schemas.microsoft.com/office/drawing/2014/chart" uri="{C3380CC4-5D6E-409C-BE32-E72D297353CC}">
              <c16:uniqueId val="{00000001-03DA-4F05-83B7-7AD16708A673}"/>
            </c:ext>
          </c:extLst>
        </c:ser>
        <c:dLbls>
          <c:showLegendKey val="0"/>
          <c:showVal val="0"/>
          <c:showCatName val="0"/>
          <c:showSerName val="0"/>
          <c:showPercent val="0"/>
          <c:showBubbleSize val="0"/>
        </c:dLbls>
        <c:marker val="1"/>
        <c:smooth val="0"/>
        <c:axId val="1190675295"/>
        <c:axId val="1190674879"/>
      </c:lineChart>
      <c:catAx>
        <c:axId val="11906690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73631"/>
        <c:crosses val="autoZero"/>
        <c:auto val="1"/>
        <c:lblAlgn val="ctr"/>
        <c:lblOffset val="100"/>
        <c:noMultiLvlLbl val="0"/>
      </c:catAx>
      <c:valAx>
        <c:axId val="119067363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LKR' 000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69055"/>
        <c:crosses val="autoZero"/>
        <c:crossBetween val="between"/>
      </c:valAx>
      <c:valAx>
        <c:axId val="1190674879"/>
        <c:scaling>
          <c:orientation val="minMax"/>
          <c:max val="6"/>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75295"/>
        <c:crosses val="max"/>
        <c:crossBetween val="between"/>
      </c:valAx>
      <c:catAx>
        <c:axId val="1190675295"/>
        <c:scaling>
          <c:orientation val="minMax"/>
        </c:scaling>
        <c:delete val="1"/>
        <c:axPos val="b"/>
        <c:numFmt formatCode="General" sourceLinked="1"/>
        <c:majorTickMark val="out"/>
        <c:minorTickMark val="none"/>
        <c:tickLblPos val="nextTo"/>
        <c:crossAx val="11906748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ahoma" panose="020B0604030504040204" pitchFamily="34" charset="0"/>
          <a:ea typeface="Tahoma" panose="020B0604030504040204" pitchFamily="34" charset="0"/>
          <a:cs typeface="Tahoma" panose="020B060403050404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'12.Profitability - LI &amp; GI'!$J$6</c:f>
              <c:strCache>
                <c:ptCount val="1"/>
                <c:pt idx="0">
                  <c:v>Profit Before Tax</c:v>
                </c:pt>
              </c:strCache>
            </c:strRef>
          </c:tx>
          <c:spPr>
            <a:solidFill>
              <a:schemeClr val="accent1">
                <a:lumMod val="75000"/>
              </a:schemeClr>
            </a:solidFill>
            <a:ln>
              <a:noFill/>
            </a:ln>
            <a:effectLst/>
          </c:spPr>
          <c:invertIfNegative val="0"/>
          <c:cat>
            <c:strRef>
              <c:f>'12.Profitability - LI &amp; GI'!$K$5:$O$5</c:f>
              <c:strCache>
                <c:ptCount val="5"/>
                <c:pt idx="0">
                  <c:v>2019</c:v>
                </c:pt>
                <c:pt idx="1">
                  <c:v>2020</c:v>
                </c:pt>
                <c:pt idx="2">
                  <c:v>2021</c:v>
                </c:pt>
                <c:pt idx="3">
                  <c:v>2022 (a)</c:v>
                </c:pt>
                <c:pt idx="4">
                  <c:v>2023 (b)</c:v>
                </c:pt>
              </c:strCache>
            </c:strRef>
          </c:cat>
          <c:val>
            <c:numRef>
              <c:f>'12.Profitability - LI &amp; GI'!$K$6:$O$6</c:f>
              <c:numCache>
                <c:formatCode>_(* #,##0_);_(* \(#,##0\);_(* "-"??_);_(@_)</c:formatCode>
                <c:ptCount val="5"/>
                <c:pt idx="0">
                  <c:v>11317738.327140048</c:v>
                </c:pt>
                <c:pt idx="1">
                  <c:v>23360482</c:v>
                </c:pt>
                <c:pt idx="2">
                  <c:v>19548731.768710852</c:v>
                </c:pt>
                <c:pt idx="3">
                  <c:v>23815307.321667798</c:v>
                </c:pt>
                <c:pt idx="4">
                  <c:v>24669741.744284157</c:v>
                </c:pt>
              </c:numCache>
            </c:numRef>
          </c:val>
          <c:extLst>
            <c:ext xmlns:c16="http://schemas.microsoft.com/office/drawing/2014/chart" uri="{C3380CC4-5D6E-409C-BE32-E72D297353CC}">
              <c16:uniqueId val="{00000000-1623-4B56-BBAF-CF4DE5D221ED}"/>
            </c:ext>
          </c:extLst>
        </c:ser>
        <c:dLbls>
          <c:showLegendKey val="0"/>
          <c:showVal val="0"/>
          <c:showCatName val="0"/>
          <c:showSerName val="0"/>
          <c:showPercent val="0"/>
          <c:showBubbleSize val="0"/>
        </c:dLbls>
        <c:gapWidth val="219"/>
        <c:overlap val="-27"/>
        <c:axId val="1190669055"/>
        <c:axId val="1190673631"/>
      </c:barChart>
      <c:lineChart>
        <c:grouping val="standard"/>
        <c:varyColors val="0"/>
        <c:ser>
          <c:idx val="1"/>
          <c:order val="1"/>
          <c:tx>
            <c:strRef>
              <c:f>'12.Profitability - LI &amp; GI'!$J$8</c:f>
              <c:strCache>
                <c:ptCount val="1"/>
                <c:pt idx="0">
                  <c:v>Return on Assets</c:v>
                </c:pt>
              </c:strCache>
            </c:strRef>
          </c:tx>
          <c:spPr>
            <a:ln w="28575" cap="rnd">
              <a:solidFill>
                <a:srgbClr val="FFC000"/>
              </a:solidFill>
              <a:round/>
            </a:ln>
            <a:effectLst/>
          </c:spPr>
          <c:marker>
            <c:symbol val="none"/>
          </c:marker>
          <c:dLbls>
            <c:dLbl>
              <c:idx val="1"/>
              <c:layout>
                <c:manualLayout>
                  <c:x val="0"/>
                  <c:y val="-2.45398773006135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F36-4957-9F5A-74043468BDF4}"/>
                </c:ext>
              </c:extLst>
            </c:dLbl>
            <c:dLbl>
              <c:idx val="2"/>
              <c:layout>
                <c:manualLayout>
                  <c:x val="-1.1098779134295227E-2"/>
                  <c:y val="-4.49897750511247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F36-4957-9F5A-74043468BDF4}"/>
                </c:ext>
              </c:extLst>
            </c:dLbl>
            <c:dLbl>
              <c:idx val="3"/>
              <c:layout>
                <c:manualLayout>
                  <c:x val="-1.2948575656677765E-2"/>
                  <c:y val="-8.99795501022495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F36-4957-9F5A-74043468BDF4}"/>
                </c:ext>
              </c:extLst>
            </c:dLbl>
            <c:dLbl>
              <c:idx val="4"/>
              <c:layout>
                <c:manualLayout>
                  <c:x val="1.479837217906016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F36-4957-9F5A-74043468BDF4}"/>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'12.Profitability - LI &amp; GI'!$K$5:$O$5</c:f>
              <c:strCache>
                <c:ptCount val="5"/>
                <c:pt idx="0">
                  <c:v>2019</c:v>
                </c:pt>
                <c:pt idx="1">
                  <c:v>2020</c:v>
                </c:pt>
                <c:pt idx="2">
                  <c:v>2021</c:v>
                </c:pt>
                <c:pt idx="3">
                  <c:v>2022 (a)</c:v>
                </c:pt>
                <c:pt idx="4">
                  <c:v>2023 (b)</c:v>
                </c:pt>
              </c:strCache>
            </c:strRef>
          </c:cat>
          <c:val>
            <c:numRef>
              <c:f>'12.Profitability - LI &amp; GI'!$K$8:$O$8</c:f>
              <c:numCache>
                <c:formatCode>0.0</c:formatCode>
                <c:ptCount val="5"/>
                <c:pt idx="0">
                  <c:v>5.6428575552569828</c:v>
                </c:pt>
                <c:pt idx="1">
                  <c:v>10.79580688236142</c:v>
                </c:pt>
                <c:pt idx="2">
                  <c:v>8.1613376985131687</c:v>
                </c:pt>
                <c:pt idx="3">
                  <c:v>8.9982008500917523</c:v>
                </c:pt>
                <c:pt idx="4">
                  <c:v>8.4610863312752347</c:v>
                </c:pt>
              </c:numCache>
            </c:numRef>
          </c:val>
          <c:smooth val="0"/>
          <c:extLst>
            <c:ext xmlns:c16="http://schemas.microsoft.com/office/drawing/2014/chart" uri="{C3380CC4-5D6E-409C-BE32-E72D297353CC}">
              <c16:uniqueId val="{00000001-1623-4B56-BBAF-CF4DE5D221ED}"/>
            </c:ext>
          </c:extLst>
        </c:ser>
        <c:dLbls>
          <c:showLegendKey val="0"/>
          <c:showVal val="0"/>
          <c:showCatName val="0"/>
          <c:showSerName val="0"/>
          <c:showPercent val="0"/>
          <c:showBubbleSize val="0"/>
        </c:dLbls>
        <c:marker val="1"/>
        <c:smooth val="0"/>
        <c:axId val="1190675295"/>
        <c:axId val="1190674879"/>
      </c:lineChart>
      <c:catAx>
        <c:axId val="11906690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73631"/>
        <c:crosses val="autoZero"/>
        <c:auto val="1"/>
        <c:lblAlgn val="ctr"/>
        <c:lblOffset val="100"/>
        <c:noMultiLvlLbl val="0"/>
      </c:catAx>
      <c:valAx>
        <c:axId val="119067363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LKR' 000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69055"/>
        <c:crosses val="autoZero"/>
        <c:crossBetween val="between"/>
      </c:valAx>
      <c:valAx>
        <c:axId val="1190674879"/>
        <c:scaling>
          <c:orientation val="minMax"/>
          <c:max val="12"/>
          <c:min val="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75295"/>
        <c:crosses val="max"/>
        <c:crossBetween val="between"/>
      </c:valAx>
      <c:catAx>
        <c:axId val="1190675295"/>
        <c:scaling>
          <c:orientation val="minMax"/>
        </c:scaling>
        <c:delete val="1"/>
        <c:axPos val="b"/>
        <c:numFmt formatCode="General" sourceLinked="1"/>
        <c:majorTickMark val="out"/>
        <c:minorTickMark val="none"/>
        <c:tickLblPos val="nextTo"/>
        <c:crossAx val="11906748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ahoma" panose="020B0604030504040204" pitchFamily="34" charset="0"/>
          <a:ea typeface="Tahoma" panose="020B0604030504040204" pitchFamily="34" charset="0"/>
          <a:cs typeface="Tahoma" panose="020B060403050404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'14.No. of Branch, Empl &amp; Agents'!$B$56</c:f>
              <c:strCache>
                <c:ptCount val="1"/>
                <c:pt idx="0">
                  <c:v>Agents</c:v>
                </c:pt>
              </c:strCache>
            </c:strRef>
          </c:tx>
          <c:spPr>
            <a:solidFill>
              <a:schemeClr val="accent1"/>
            </a:solidFill>
            <a:ln>
              <a:noFill/>
            </a:ln>
            <a:effectLst/>
            <a:sp3d/>
          </c:spPr>
          <c:invertIfNegative val="0"/>
          <c:cat>
            <c:multiLvlStrRef>
              <c:f>'14.No. of Branch, Empl &amp; Agents'!$E$53:$H$54</c:f>
              <c:multiLvlStrCache>
                <c:ptCount val="4"/>
                <c:lvl>
                  <c:pt idx="0">
                    <c:v>2022*</c:v>
                  </c:pt>
                  <c:pt idx="1">
                    <c:v>2023</c:v>
                  </c:pt>
                  <c:pt idx="2">
                    <c:v>2022*</c:v>
                  </c:pt>
                  <c:pt idx="3">
                    <c:v>2023</c:v>
                  </c:pt>
                </c:lvl>
                <c:lvl>
                  <c:pt idx="0">
                    <c:v>Long Term</c:v>
                  </c:pt>
                  <c:pt idx="2">
                    <c:v>General</c:v>
                  </c:pt>
                </c:lvl>
              </c:multiLvlStrCache>
            </c:multiLvlStrRef>
          </c:cat>
          <c:val>
            <c:numRef>
              <c:f>'14.No. of Branch, Empl &amp; Agents'!$E$56:$H$56</c:f>
              <c:numCache>
                <c:formatCode>_(* #,##0.0_);_(* \(#,##0.0\);_(* "-"??_);_(@_)</c:formatCode>
                <c:ptCount val="4"/>
                <c:pt idx="0">
                  <c:v>82.367090436532024</c:v>
                </c:pt>
                <c:pt idx="1">
                  <c:v>82.006374170111954</c:v>
                </c:pt>
                <c:pt idx="2">
                  <c:v>23.863604514265198</c:v>
                </c:pt>
                <c:pt idx="3">
                  <c:v>21.316062574148194</c:v>
                </c:pt>
              </c:numCache>
            </c:numRef>
          </c:val>
          <c:extLst>
            <c:ext xmlns:c16="http://schemas.microsoft.com/office/drawing/2014/chart" uri="{C3380CC4-5D6E-409C-BE32-E72D297353CC}">
              <c16:uniqueId val="{00000000-531C-485B-98C3-8C4221C3FDF9}"/>
            </c:ext>
          </c:extLst>
        </c:ser>
        <c:ser>
          <c:idx val="1"/>
          <c:order val="1"/>
          <c:tx>
            <c:strRef>
              <c:f>'14.No. of Branch, Empl &amp; Agents'!$B$57</c:f>
              <c:strCache>
                <c:ptCount val="1"/>
                <c:pt idx="0">
                  <c:v>Brokers</c:v>
                </c:pt>
              </c:strCache>
            </c:strRef>
          </c:tx>
          <c:spPr>
            <a:solidFill>
              <a:schemeClr val="accent3"/>
            </a:solidFill>
            <a:ln>
              <a:noFill/>
            </a:ln>
            <a:effectLst/>
            <a:sp3d/>
          </c:spPr>
          <c:invertIfNegative val="0"/>
          <c:cat>
            <c:multiLvlStrRef>
              <c:f>'14.No. of Branch, Empl &amp; Agents'!$E$53:$H$54</c:f>
              <c:multiLvlStrCache>
                <c:ptCount val="4"/>
                <c:lvl>
                  <c:pt idx="0">
                    <c:v>2022*</c:v>
                  </c:pt>
                  <c:pt idx="1">
                    <c:v>2023</c:v>
                  </c:pt>
                  <c:pt idx="2">
                    <c:v>2022*</c:v>
                  </c:pt>
                  <c:pt idx="3">
                    <c:v>2023</c:v>
                  </c:pt>
                </c:lvl>
                <c:lvl>
                  <c:pt idx="0">
                    <c:v>Long Term</c:v>
                  </c:pt>
                  <c:pt idx="2">
                    <c:v>General</c:v>
                  </c:pt>
                </c:lvl>
              </c:multiLvlStrCache>
            </c:multiLvlStrRef>
          </c:cat>
          <c:val>
            <c:numRef>
              <c:f>'14.No. of Branch, Empl &amp; Agents'!$E$57:$H$57</c:f>
              <c:numCache>
                <c:formatCode>_(* #,##0.0_);_(* \(#,##0.0\);_(* "-"??_);_(@_)</c:formatCode>
                <c:ptCount val="4"/>
                <c:pt idx="0">
                  <c:v>2.7563670720652271</c:v>
                </c:pt>
                <c:pt idx="1">
                  <c:v>4.1411827577435449</c:v>
                </c:pt>
                <c:pt idx="2">
                  <c:v>22.74623485727362</c:v>
                </c:pt>
                <c:pt idx="3">
                  <c:v>24.221261405472738</c:v>
                </c:pt>
              </c:numCache>
            </c:numRef>
          </c:val>
          <c:extLst>
            <c:ext xmlns:c16="http://schemas.microsoft.com/office/drawing/2014/chart" uri="{C3380CC4-5D6E-409C-BE32-E72D297353CC}">
              <c16:uniqueId val="{00000001-531C-485B-98C3-8C4221C3FDF9}"/>
            </c:ext>
          </c:extLst>
        </c:ser>
        <c:ser>
          <c:idx val="2"/>
          <c:order val="2"/>
          <c:tx>
            <c:strRef>
              <c:f>'14.No. of Branch, Empl &amp; Agents'!$B$58</c:f>
              <c:strCache>
                <c:ptCount val="1"/>
                <c:pt idx="0">
                  <c:v>Exclusive Sales Force except agents </c:v>
                </c:pt>
              </c:strCache>
            </c:strRef>
          </c:tx>
          <c:spPr>
            <a:solidFill>
              <a:schemeClr val="accent5"/>
            </a:solidFill>
            <a:ln>
              <a:noFill/>
            </a:ln>
            <a:effectLst/>
            <a:sp3d/>
          </c:spPr>
          <c:invertIfNegative val="0"/>
          <c:cat>
            <c:multiLvlStrRef>
              <c:f>'14.No. of Branch, Empl &amp; Agents'!$E$53:$H$54</c:f>
              <c:multiLvlStrCache>
                <c:ptCount val="4"/>
                <c:lvl>
                  <c:pt idx="0">
                    <c:v>2022*</c:v>
                  </c:pt>
                  <c:pt idx="1">
                    <c:v>2023</c:v>
                  </c:pt>
                  <c:pt idx="2">
                    <c:v>2022*</c:v>
                  </c:pt>
                  <c:pt idx="3">
                    <c:v>2023</c:v>
                  </c:pt>
                </c:lvl>
                <c:lvl>
                  <c:pt idx="0">
                    <c:v>Long Term</c:v>
                  </c:pt>
                  <c:pt idx="2">
                    <c:v>General</c:v>
                  </c:pt>
                </c:lvl>
              </c:multiLvlStrCache>
            </c:multiLvlStrRef>
          </c:cat>
          <c:val>
            <c:numRef>
              <c:f>'14.No. of Branch, Empl &amp; Agents'!$E$58:$H$58</c:f>
              <c:numCache>
                <c:formatCode>_(* #,##0.0_);_(* \(#,##0.0\);_(* "-"??_);_(@_)</c:formatCode>
                <c:ptCount val="4"/>
                <c:pt idx="0">
                  <c:v>0.98922034415416304</c:v>
                </c:pt>
                <c:pt idx="1">
                  <c:v>0.95915777323233331</c:v>
                </c:pt>
                <c:pt idx="2">
                  <c:v>25.694111567656954</c:v>
                </c:pt>
                <c:pt idx="3">
                  <c:v>25.425445716348605</c:v>
                </c:pt>
              </c:numCache>
            </c:numRef>
          </c:val>
          <c:extLst>
            <c:ext xmlns:c16="http://schemas.microsoft.com/office/drawing/2014/chart" uri="{C3380CC4-5D6E-409C-BE32-E72D297353CC}">
              <c16:uniqueId val="{00000002-531C-485B-98C3-8C4221C3FDF9}"/>
            </c:ext>
          </c:extLst>
        </c:ser>
        <c:ser>
          <c:idx val="3"/>
          <c:order val="3"/>
          <c:tx>
            <c:strRef>
              <c:f>'14.No. of Branch, Empl &amp; Agents'!$B$59</c:f>
              <c:strCache>
                <c:ptCount val="1"/>
                <c:pt idx="0">
                  <c:v>Direct</c:v>
                </c:pt>
              </c:strCache>
            </c:strRef>
          </c:tx>
          <c:spPr>
            <a:solidFill>
              <a:schemeClr val="accent1">
                <a:lumMod val="60000"/>
              </a:schemeClr>
            </a:solidFill>
            <a:ln>
              <a:noFill/>
            </a:ln>
            <a:effectLst/>
            <a:sp3d/>
          </c:spPr>
          <c:invertIfNegative val="0"/>
          <c:cat>
            <c:multiLvlStrRef>
              <c:f>'14.No. of Branch, Empl &amp; Agents'!$E$53:$H$54</c:f>
              <c:multiLvlStrCache>
                <c:ptCount val="4"/>
                <c:lvl>
                  <c:pt idx="0">
                    <c:v>2022*</c:v>
                  </c:pt>
                  <c:pt idx="1">
                    <c:v>2023</c:v>
                  </c:pt>
                  <c:pt idx="2">
                    <c:v>2022*</c:v>
                  </c:pt>
                  <c:pt idx="3">
                    <c:v>2023</c:v>
                  </c:pt>
                </c:lvl>
                <c:lvl>
                  <c:pt idx="0">
                    <c:v>Long Term</c:v>
                  </c:pt>
                  <c:pt idx="2">
                    <c:v>General</c:v>
                  </c:pt>
                </c:lvl>
              </c:multiLvlStrCache>
            </c:multiLvlStrRef>
          </c:cat>
          <c:val>
            <c:numRef>
              <c:f>'14.No. of Branch, Empl &amp; Agents'!$E$59:$H$59</c:f>
              <c:numCache>
                <c:formatCode>_(* #,##0.0_);_(* \(#,##0.0\);_(* "-"??_);_(@_)</c:formatCode>
                <c:ptCount val="4"/>
                <c:pt idx="0">
                  <c:v>3.0688509341147592</c:v>
                </c:pt>
                <c:pt idx="1">
                  <c:v>3.9209715970087942</c:v>
                </c:pt>
                <c:pt idx="2">
                  <c:v>16.95931700034571</c:v>
                </c:pt>
                <c:pt idx="3">
                  <c:v>18.58461591999632</c:v>
                </c:pt>
              </c:numCache>
            </c:numRef>
          </c:val>
          <c:extLst>
            <c:ext xmlns:c16="http://schemas.microsoft.com/office/drawing/2014/chart" uri="{C3380CC4-5D6E-409C-BE32-E72D297353CC}">
              <c16:uniqueId val="{00000003-531C-485B-98C3-8C4221C3FDF9}"/>
            </c:ext>
          </c:extLst>
        </c:ser>
        <c:ser>
          <c:idx val="4"/>
          <c:order val="4"/>
          <c:tx>
            <c:strRef>
              <c:f>'14.No. of Branch, Empl &amp; Agents'!$B$60</c:f>
              <c:strCache>
                <c:ptCount val="1"/>
                <c:pt idx="0">
                  <c:v>Bancassurance</c:v>
                </c:pt>
              </c:strCache>
            </c:strRef>
          </c:tx>
          <c:spPr>
            <a:solidFill>
              <a:schemeClr val="accent3">
                <a:lumMod val="60000"/>
              </a:schemeClr>
            </a:solidFill>
            <a:ln>
              <a:noFill/>
            </a:ln>
            <a:effectLst/>
            <a:sp3d/>
          </c:spPr>
          <c:invertIfNegative val="0"/>
          <c:cat>
            <c:multiLvlStrRef>
              <c:f>'14.No. of Branch, Empl &amp; Agents'!$E$53:$H$54</c:f>
              <c:multiLvlStrCache>
                <c:ptCount val="4"/>
                <c:lvl>
                  <c:pt idx="0">
                    <c:v>2022*</c:v>
                  </c:pt>
                  <c:pt idx="1">
                    <c:v>2023</c:v>
                  </c:pt>
                  <c:pt idx="2">
                    <c:v>2022*</c:v>
                  </c:pt>
                  <c:pt idx="3">
                    <c:v>2023</c:v>
                  </c:pt>
                </c:lvl>
                <c:lvl>
                  <c:pt idx="0">
                    <c:v>Long Term</c:v>
                  </c:pt>
                  <c:pt idx="2">
                    <c:v>General</c:v>
                  </c:pt>
                </c:lvl>
              </c:multiLvlStrCache>
            </c:multiLvlStrRef>
          </c:cat>
          <c:val>
            <c:numRef>
              <c:f>'14.No. of Branch, Empl &amp; Agents'!$E$60:$H$60</c:f>
              <c:numCache>
                <c:formatCode>_(* #,##0.0_);_(* \(#,##0.0\);_(* "-"??_);_(@_)</c:formatCode>
                <c:ptCount val="4"/>
                <c:pt idx="0">
                  <c:v>10.026642394541611</c:v>
                </c:pt>
                <c:pt idx="1">
                  <c:v>8.4718764355498486</c:v>
                </c:pt>
                <c:pt idx="2">
                  <c:v>3.6596427729186893</c:v>
                </c:pt>
                <c:pt idx="3">
                  <c:v>3.6394772722890294</c:v>
                </c:pt>
              </c:numCache>
            </c:numRef>
          </c:val>
          <c:extLst>
            <c:ext xmlns:c16="http://schemas.microsoft.com/office/drawing/2014/chart" uri="{C3380CC4-5D6E-409C-BE32-E72D297353CC}">
              <c16:uniqueId val="{00000004-531C-485B-98C3-8C4221C3FDF9}"/>
            </c:ext>
          </c:extLst>
        </c:ser>
        <c:ser>
          <c:idx val="5"/>
          <c:order val="5"/>
          <c:tx>
            <c:strRef>
              <c:f>'14.No. of Branch, Empl &amp; Agents'!$B$61</c:f>
              <c:strCache>
                <c:ptCount val="1"/>
                <c:pt idx="0">
                  <c:v>Related/Group Companies</c:v>
                </c:pt>
              </c:strCache>
            </c:strRef>
          </c:tx>
          <c:spPr>
            <a:solidFill>
              <a:schemeClr val="accent5">
                <a:lumMod val="60000"/>
              </a:schemeClr>
            </a:solidFill>
            <a:ln>
              <a:noFill/>
            </a:ln>
            <a:effectLst/>
            <a:sp3d/>
          </c:spPr>
          <c:invertIfNegative val="0"/>
          <c:cat>
            <c:multiLvlStrRef>
              <c:f>'14.No. of Branch, Empl &amp; Agents'!$E$53:$H$54</c:f>
              <c:multiLvlStrCache>
                <c:ptCount val="4"/>
                <c:lvl>
                  <c:pt idx="0">
                    <c:v>2022*</c:v>
                  </c:pt>
                  <c:pt idx="1">
                    <c:v>2023</c:v>
                  </c:pt>
                  <c:pt idx="2">
                    <c:v>2022*</c:v>
                  </c:pt>
                  <c:pt idx="3">
                    <c:v>2023</c:v>
                  </c:pt>
                </c:lvl>
                <c:lvl>
                  <c:pt idx="0">
                    <c:v>Long Term</c:v>
                  </c:pt>
                  <c:pt idx="2">
                    <c:v>General</c:v>
                  </c:pt>
                </c:lvl>
              </c:multiLvlStrCache>
            </c:multiLvlStrRef>
          </c:cat>
          <c:val>
            <c:numRef>
              <c:f>'14.No. of Branch, Empl &amp; Agents'!$E$61:$H$61</c:f>
              <c:numCache>
                <c:formatCode>_(* #,##0.0_);_(* \(#,##0.0\);_(* "-"??_);_(@_)</c:formatCode>
                <c:ptCount val="4"/>
                <c:pt idx="0">
                  <c:v>0.78896947316397048</c:v>
                </c:pt>
                <c:pt idx="1">
                  <c:v>0.49950384063801617</c:v>
                </c:pt>
                <c:pt idx="2">
                  <c:v>6.174133195720156</c:v>
                </c:pt>
                <c:pt idx="3">
                  <c:v>5.5270528241225145</c:v>
                </c:pt>
              </c:numCache>
            </c:numRef>
          </c:val>
          <c:extLst>
            <c:ext xmlns:c16="http://schemas.microsoft.com/office/drawing/2014/chart" uri="{C3380CC4-5D6E-409C-BE32-E72D297353CC}">
              <c16:uniqueId val="{00000005-531C-485B-98C3-8C4221C3FDF9}"/>
            </c:ext>
          </c:extLst>
        </c:ser>
        <c:ser>
          <c:idx val="6"/>
          <c:order val="6"/>
          <c:tx>
            <c:strRef>
              <c:f>'14.No. of Branch, Empl &amp; Agents'!$B$62</c:f>
              <c:strCache>
                <c:ptCount val="1"/>
                <c:pt idx="0">
                  <c:v>Others </c:v>
                </c:pt>
              </c:strCache>
            </c:strRef>
          </c:tx>
          <c:spPr>
            <a:solidFill>
              <a:schemeClr val="accent1">
                <a:lumMod val="80000"/>
                <a:lumOff val="20000"/>
              </a:schemeClr>
            </a:solidFill>
            <a:ln>
              <a:noFill/>
            </a:ln>
            <a:effectLst/>
            <a:sp3d/>
          </c:spPr>
          <c:invertIfNegative val="0"/>
          <c:cat>
            <c:multiLvlStrRef>
              <c:f>'14.No. of Branch, Empl &amp; Agents'!$E$53:$H$54</c:f>
              <c:multiLvlStrCache>
                <c:ptCount val="4"/>
                <c:lvl>
                  <c:pt idx="0">
                    <c:v>2022*</c:v>
                  </c:pt>
                  <c:pt idx="1">
                    <c:v>2023</c:v>
                  </c:pt>
                  <c:pt idx="2">
                    <c:v>2022*</c:v>
                  </c:pt>
                  <c:pt idx="3">
                    <c:v>2023</c:v>
                  </c:pt>
                </c:lvl>
                <c:lvl>
                  <c:pt idx="0">
                    <c:v>Long Term</c:v>
                  </c:pt>
                  <c:pt idx="2">
                    <c:v>General</c:v>
                  </c:pt>
                </c:lvl>
              </c:multiLvlStrCache>
            </c:multiLvlStrRef>
          </c:cat>
          <c:val>
            <c:numRef>
              <c:f>'14.No. of Branch, Empl &amp; Agents'!$E$62:$H$62</c:f>
              <c:numCache>
                <c:formatCode>_(* #,##0.0_);_(* \(#,##0.0\);_(* "-"??_);_(@_)</c:formatCode>
                <c:ptCount val="4"/>
                <c:pt idx="0">
                  <c:v>2.85934542825727E-3</c:v>
                </c:pt>
                <c:pt idx="1">
                  <c:v>9.3342571549430301E-4</c:v>
                </c:pt>
                <c:pt idx="2">
                  <c:v>0.9029560918196825</c:v>
                </c:pt>
                <c:pt idx="3">
                  <c:v>1.2860842876226</c:v>
                </c:pt>
              </c:numCache>
            </c:numRef>
          </c:val>
          <c:extLst>
            <c:ext xmlns:c16="http://schemas.microsoft.com/office/drawing/2014/chart" uri="{C3380CC4-5D6E-409C-BE32-E72D297353CC}">
              <c16:uniqueId val="{00000006-531C-485B-98C3-8C4221C3FDF9}"/>
            </c:ext>
          </c:extLst>
        </c:ser>
        <c:dLbls>
          <c:showLegendKey val="0"/>
          <c:showVal val="0"/>
          <c:showCatName val="0"/>
          <c:showSerName val="0"/>
          <c:showPercent val="0"/>
          <c:showBubbleSize val="0"/>
        </c:dLbls>
        <c:gapWidth val="150"/>
        <c:shape val="box"/>
        <c:axId val="2017242864"/>
        <c:axId val="2017243696"/>
        <c:axId val="0"/>
      </c:bar3DChart>
      <c:catAx>
        <c:axId val="201724286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2017243696"/>
        <c:crosses val="autoZero"/>
        <c:auto val="1"/>
        <c:lblAlgn val="ctr"/>
        <c:lblOffset val="100"/>
        <c:noMultiLvlLbl val="0"/>
      </c:catAx>
      <c:valAx>
        <c:axId val="20172436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a:t>
                </a:r>
              </a:p>
            </c:rich>
          </c:tx>
          <c:layout>
            <c:manualLayout>
              <c:xMode val="edge"/>
              <c:yMode val="edge"/>
              <c:x val="0.24891743757076673"/>
              <c:y val="0.332675210029836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201724286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ahoma" panose="020B0604030504040204" pitchFamily="34" charset="0"/>
          <a:ea typeface="Tahoma" panose="020B0604030504040204" pitchFamily="34" charset="0"/>
          <a:cs typeface="Tahoma" panose="020B060403050404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594360</xdr:colOff>
      <xdr:row>12</xdr:row>
      <xdr:rowOff>246184</xdr:rowOff>
    </xdr:from>
    <xdr:to>
      <xdr:col>11</xdr:col>
      <xdr:colOff>403860</xdr:colOff>
      <xdr:row>20</xdr:row>
      <xdr:rowOff>46570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91940" y="2585524"/>
          <a:ext cx="2857500" cy="22387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104775</xdr:colOff>
      <xdr:row>16</xdr:row>
      <xdr:rowOff>99060</xdr:rowOff>
    </xdr:from>
    <xdr:to>
      <xdr:col>15</xdr:col>
      <xdr:colOff>182880</xdr:colOff>
      <xdr:row>24</xdr:row>
      <xdr:rowOff>189070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38575" y="3147060"/>
          <a:ext cx="2021205" cy="161401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56147</xdr:colOff>
      <xdr:row>3</xdr:row>
      <xdr:rowOff>108312</xdr:rowOff>
    </xdr:from>
    <xdr:to>
      <xdr:col>20</xdr:col>
      <xdr:colOff>381000</xdr:colOff>
      <xdr:row>30</xdr:row>
      <xdr:rowOff>331153</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16042</xdr:colOff>
      <xdr:row>35</xdr:row>
      <xdr:rowOff>9824</xdr:rowOff>
    </xdr:from>
    <xdr:to>
      <xdr:col>20</xdr:col>
      <xdr:colOff>31282</xdr:colOff>
      <xdr:row>59</xdr:row>
      <xdr:rowOff>88231</xdr:rowOff>
    </xdr:to>
    <xdr:graphicFrame macro="">
      <xdr:nvGraphicFramePr>
        <xdr:cNvPr id="3" name="Chart 2">
          <a:extLst>
            <a:ext uri="{FF2B5EF4-FFF2-40B4-BE49-F238E27FC236}">
              <a16:creationId xmlns:a16="http://schemas.microsoft.com/office/drawing/2014/main" id="{00000000-0008-0000-0700-000003000000}"/>
            </a:ext>
            <a:ext uri="{147F2762-F138-4A5C-976F-8EAC2B608ADB}">
              <a16:predDERef xmlns:a16="http://schemas.microsoft.com/office/drawing/2014/main" pre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54142</xdr:colOff>
      <xdr:row>63</xdr:row>
      <xdr:rowOff>87227</xdr:rowOff>
    </xdr:from>
    <xdr:to>
      <xdr:col>20</xdr:col>
      <xdr:colOff>31282</xdr:colOff>
      <xdr:row>92</xdr:row>
      <xdr:rowOff>145180</xdr:rowOff>
    </xdr:to>
    <xdr:graphicFrame macro="">
      <xdr:nvGraphicFramePr>
        <xdr:cNvPr id="4" name="Chart 3">
          <a:extLst>
            <a:ext uri="{FF2B5EF4-FFF2-40B4-BE49-F238E27FC236}">
              <a16:creationId xmlns:a16="http://schemas.microsoft.com/office/drawing/2014/main" id="{00000000-0008-0000-0700-000004000000}"/>
            </a:ext>
            <a:ext uri="{147F2762-F138-4A5C-976F-8EAC2B608ADB}">
              <a16:predDERef xmlns:a16="http://schemas.microsoft.com/office/drawing/2014/main" pre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266700</xdr:colOff>
      <xdr:row>12</xdr:row>
      <xdr:rowOff>64274</xdr:rowOff>
    </xdr:from>
    <xdr:to>
      <xdr:col>11</xdr:col>
      <xdr:colOff>586740</xdr:colOff>
      <xdr:row>22</xdr:row>
      <xdr:rowOff>158668</xdr:rowOff>
    </xdr:to>
    <xdr:pic>
      <xdr:nvPicPr>
        <xdr:cNvPr id="3" name="Pictur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60520" y="2136914"/>
          <a:ext cx="2758440" cy="216703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24</xdr:row>
      <xdr:rowOff>0</xdr:rowOff>
    </xdr:from>
    <xdr:to>
      <xdr:col>5</xdr:col>
      <xdr:colOff>739140</xdr:colOff>
      <xdr:row>24</xdr:row>
      <xdr:rowOff>0</xdr:rowOff>
    </xdr:to>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541020</xdr:colOff>
      <xdr:row>14</xdr:row>
      <xdr:rowOff>19050</xdr:rowOff>
    </xdr:from>
    <xdr:to>
      <xdr:col>6</xdr:col>
      <xdr:colOff>861060</xdr:colOff>
      <xdr:row>44</xdr:row>
      <xdr:rowOff>68580</xdr:rowOff>
    </xdr:to>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601980</xdr:colOff>
      <xdr:row>11</xdr:row>
      <xdr:rowOff>26670</xdr:rowOff>
    </xdr:from>
    <xdr:to>
      <xdr:col>7</xdr:col>
      <xdr:colOff>15240</xdr:colOff>
      <xdr:row>28</xdr:row>
      <xdr:rowOff>22860</xdr:rowOff>
    </xdr:to>
    <xdr:graphicFrame macro="">
      <xdr:nvGraphicFramePr>
        <xdr:cNvPr id="2" name="Chart 1">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11</xdr:row>
      <xdr:rowOff>45720</xdr:rowOff>
    </xdr:from>
    <xdr:to>
      <xdr:col>14</xdr:col>
      <xdr:colOff>1013011</xdr:colOff>
      <xdr:row>28</xdr:row>
      <xdr:rowOff>41910</xdr:rowOff>
    </xdr:to>
    <xdr:graphicFrame macro="">
      <xdr:nvGraphicFramePr>
        <xdr:cNvPr id="3" name="Chart 2">
          <a:extLst>
            <a:ext uri="{FF2B5EF4-FFF2-40B4-BE49-F238E27FC236}">
              <a16:creationId xmlns:a16="http://schemas.microsoft.com/office/drawing/2014/main" id="{00000000-0008-0000-1100-000003000000}"/>
            </a:ext>
            <a:ext uri="{147F2762-F138-4A5C-976F-8EAC2B608ADB}">
              <a16:predDERef xmlns:a16="http://schemas.microsoft.com/office/drawing/2014/main" pre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7620</xdr:colOff>
      <xdr:row>3</xdr:row>
      <xdr:rowOff>160020</xdr:rowOff>
    </xdr:from>
    <xdr:to>
      <xdr:col>25</xdr:col>
      <xdr:colOff>214900</xdr:colOff>
      <xdr:row>45</xdr:row>
      <xdr:rowOff>29135</xdr:rowOff>
    </xdr:to>
    <xdr:pic>
      <xdr:nvPicPr>
        <xdr:cNvPr id="3" name="Picture 2">
          <a:extLst>
            <a:ext uri="{FF2B5EF4-FFF2-40B4-BE49-F238E27FC236}">
              <a16:creationId xmlns:a16="http://schemas.microsoft.com/office/drawing/2014/main" id="{00000000-0008-0000-1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33055" y="671008"/>
          <a:ext cx="9351280" cy="7856668"/>
        </a:xfrm>
        <a:prstGeom prst="rect">
          <a:avLst/>
        </a:prstGeom>
      </xdr:spPr>
    </xdr:pic>
    <xdr:clientData/>
  </xdr:twoCellAnchor>
  <xdr:twoCellAnchor>
    <xdr:from>
      <xdr:col>10</xdr:col>
      <xdr:colOff>0</xdr:colOff>
      <xdr:row>51</xdr:row>
      <xdr:rowOff>0</xdr:rowOff>
    </xdr:from>
    <xdr:to>
      <xdr:col>21</xdr:col>
      <xdr:colOff>150642</xdr:colOff>
      <xdr:row>81</xdr:row>
      <xdr:rowOff>101095</xdr:rowOff>
    </xdr:to>
    <xdr:graphicFrame macro="">
      <xdr:nvGraphicFramePr>
        <xdr:cNvPr id="4" name="Chart 3">
          <a:extLst>
            <a:ext uri="{FF2B5EF4-FFF2-40B4-BE49-F238E27FC236}">
              <a16:creationId xmlns:a16="http://schemas.microsoft.com/office/drawing/2014/main" id="{00000000-0008-0000-1300-000004000000}"/>
            </a:ext>
            <a:ext uri="{147F2762-F138-4A5C-976F-8EAC2B608ADB}">
              <a16:predDERef xmlns:a16="http://schemas.microsoft.com/office/drawing/2014/main" pred="{00000000-0008-0000-1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nnual%20Report%202023\Industry%20Compilation\Industry%20AR%202023-%2010th%20October%20-2024%20-%20Updated%20V03%20-%20Exept%20NIT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Table 1 &amp; Chart 1"/>
      <sheetName val="Table 3"/>
      <sheetName val="Table 2"/>
      <sheetName val="Table 4 &amp; Chart 2"/>
      <sheetName val="Table 5"/>
      <sheetName val="Table 6"/>
      <sheetName val="Chart 3 Map"/>
      <sheetName val="Chart 4"/>
      <sheetName val="Distr. Chnls Gen"/>
      <sheetName val="Distr. Chnls Life"/>
      <sheetName val="Add. Assets"/>
      <sheetName val="SH Equity for write up"/>
    </sheetNames>
    <sheetDataSet>
      <sheetData sheetId="0"/>
      <sheetData sheetId="1"/>
      <sheetData sheetId="2"/>
      <sheetData sheetId="3"/>
      <sheetData sheetId="4">
        <row r="1">
          <cell r="B1" t="str">
            <v>Table 5</v>
          </cell>
        </row>
        <row r="2">
          <cell r="B2" t="str">
            <v>Total Shareholders' Funds of Insurance Companies</v>
          </cell>
        </row>
        <row r="4">
          <cell r="B4" t="str">
            <v>Insurer</v>
          </cell>
          <cell r="C4">
            <v>2018</v>
          </cell>
          <cell r="H4">
            <v>2019</v>
          </cell>
          <cell r="M4">
            <v>2020</v>
          </cell>
          <cell r="R4">
            <v>2021</v>
          </cell>
          <cell r="W4" t="str">
            <v>2022(a)</v>
          </cell>
          <cell r="AB4" t="str">
            <v>2023(b)</v>
          </cell>
        </row>
        <row r="5">
          <cell r="C5" t="str">
            <v>Stated Capital (LKR.'000)</v>
          </cell>
          <cell r="D5" t="str">
            <v>Restricted  regulatory reserve (LKR.'000)</v>
          </cell>
          <cell r="E5" t="str">
            <v>Total Other Reserves (LKR.'000)</v>
          </cell>
          <cell r="F5" t="str">
            <v>Total Shareholders' Funds (LKR.'000)</v>
          </cell>
          <cell r="G5" t="str">
            <v>%</v>
          </cell>
          <cell r="H5" t="str">
            <v>Stated Capital (LKR.'000)</v>
          </cell>
          <cell r="I5" t="str">
            <v>Restricted  regulatory reserve (LKR.'000)</v>
          </cell>
          <cell r="J5" t="str">
            <v>Total Other Reserves (LKR.'000)</v>
          </cell>
          <cell r="K5" t="str">
            <v>Total Shareholders' Funds (LKR.'000)</v>
          </cell>
          <cell r="L5" t="str">
            <v>%</v>
          </cell>
          <cell r="M5" t="str">
            <v>Stated Capital (LKR.'000)</v>
          </cell>
          <cell r="N5" t="str">
            <v>Restricted  regulatory reserve (LKR.'000)</v>
          </cell>
          <cell r="O5" t="str">
            <v>Total Other Reserves (LKR.'000)</v>
          </cell>
          <cell r="P5" t="str">
            <v>Total Shareholders' Funds (LKR.'000)</v>
          </cell>
          <cell r="Q5" t="str">
            <v>%</v>
          </cell>
          <cell r="R5" t="str">
            <v>Stated Capital (LKR.'000)</v>
          </cell>
          <cell r="S5" t="str">
            <v>Restricted  regulatory reserve (LKR.'000)</v>
          </cell>
          <cell r="T5" t="str">
            <v>Total other Reserves (LKR.'000)</v>
          </cell>
          <cell r="U5" t="str">
            <v>Total Shareholders' Funds (LKR.'000)</v>
          </cell>
          <cell r="V5" t="str">
            <v>%</v>
          </cell>
          <cell r="W5" t="str">
            <v>Stated Capital (LKR.'000)</v>
          </cell>
          <cell r="X5" t="str">
            <v>Restricted  regulatory reserve (LKR.'000)</v>
          </cell>
          <cell r="Y5" t="str">
            <v>Total other Reserves (LKR.'000)</v>
          </cell>
          <cell r="Z5" t="str">
            <v>Total Shareholders' Funds (LKR.'000)</v>
          </cell>
          <cell r="AA5" t="str">
            <v>%</v>
          </cell>
          <cell r="AB5" t="str">
            <v>Stated Capital (LKR.'000)</v>
          </cell>
          <cell r="AC5" t="str">
            <v>Restricted  regulatory reserve (LKR.'000)</v>
          </cell>
          <cell r="AD5" t="str">
            <v>Total other Reserves (LKR.'000)</v>
          </cell>
          <cell r="AE5" t="str">
            <v>Total Shareholders' Funds (LKR.'000)</v>
          </cell>
          <cell r="AF5" t="str">
            <v>%</v>
          </cell>
        </row>
        <row r="6">
          <cell r="B6" t="str">
            <v>AIA Life</v>
          </cell>
          <cell r="C6">
            <v>511922</v>
          </cell>
          <cell r="D6">
            <v>6080848</v>
          </cell>
          <cell r="E6">
            <v>12106094.494540002</v>
          </cell>
          <cell r="F6">
            <v>18698864.494540002</v>
          </cell>
          <cell r="G6">
            <v>9.5625663103975906</v>
          </cell>
          <cell r="H6">
            <v>511922</v>
          </cell>
          <cell r="I6">
            <v>6080848</v>
          </cell>
          <cell r="J6">
            <v>14048613</v>
          </cell>
          <cell r="K6">
            <v>20641383</v>
          </cell>
          <cell r="L6">
            <v>9.8257503949843699</v>
          </cell>
          <cell r="M6">
            <v>511922</v>
          </cell>
          <cell r="N6">
            <v>6080848</v>
          </cell>
          <cell r="O6">
            <v>13986914</v>
          </cell>
          <cell r="P6">
            <v>20579684</v>
          </cell>
          <cell r="Q6">
            <v>8.684477240815772</v>
          </cell>
          <cell r="R6">
            <v>511922</v>
          </cell>
          <cell r="S6">
            <v>6080848</v>
          </cell>
          <cell r="T6">
            <v>13156326</v>
          </cell>
          <cell r="U6">
            <v>19749096</v>
          </cell>
          <cell r="V6">
            <v>7.7183920979231218</v>
          </cell>
          <cell r="W6">
            <v>3201921.3960000002</v>
          </cell>
          <cell r="X6">
            <v>6080848</v>
          </cell>
          <cell r="Y6">
            <v>9106573.0669072587</v>
          </cell>
          <cell r="Z6">
            <v>18389342.462907258</v>
          </cell>
          <cell r="AA6">
            <v>6.7047496309346482</v>
          </cell>
          <cell r="AB6">
            <v>3201922.04</v>
          </cell>
          <cell r="AC6">
            <v>6080848.3849999998</v>
          </cell>
          <cell r="AD6">
            <v>15397366.212187301</v>
          </cell>
          <cell r="AE6">
            <v>24680136.637187302</v>
          </cell>
          <cell r="AF6">
            <v>8.9983716026482483</v>
          </cell>
        </row>
        <row r="7">
          <cell r="B7" t="str">
            <v>Allianz Gen.</v>
          </cell>
          <cell r="C7">
            <v>8619971.7019999996</v>
          </cell>
          <cell r="E7">
            <v>2494265.0432263417</v>
          </cell>
          <cell r="F7">
            <v>11114236.745226342</v>
          </cell>
          <cell r="G7">
            <v>5.6838010616483121</v>
          </cell>
          <cell r="H7">
            <v>8619972.1260000002</v>
          </cell>
          <cell r="J7">
            <v>1036633.2090000001</v>
          </cell>
          <cell r="K7">
            <v>9656605.3350000009</v>
          </cell>
          <cell r="L7">
            <v>4.5967556381558561</v>
          </cell>
          <cell r="M7">
            <v>8619972</v>
          </cell>
          <cell r="O7">
            <v>2939260</v>
          </cell>
          <cell r="P7">
            <v>11559232</v>
          </cell>
          <cell r="Q7">
            <v>4.877911984718005</v>
          </cell>
          <cell r="R7">
            <v>8619972</v>
          </cell>
          <cell r="T7">
            <v>3670550.4314299985</v>
          </cell>
          <cell r="U7">
            <v>12290522.431429999</v>
          </cell>
          <cell r="V7">
            <v>4.6095494573238431</v>
          </cell>
          <cell r="W7">
            <v>8619971.7019999996</v>
          </cell>
          <cell r="Y7">
            <v>1880830.0879500001</v>
          </cell>
          <cell r="Z7">
            <v>10500801.78995</v>
          </cell>
          <cell r="AA7">
            <v>3.8285896881684622</v>
          </cell>
          <cell r="AB7">
            <v>8619971.7019999996</v>
          </cell>
          <cell r="AD7">
            <v>1341385.1106813452</v>
          </cell>
          <cell r="AE7">
            <v>9961356.8126813453</v>
          </cell>
          <cell r="AF7">
            <v>3.6319081853063007</v>
          </cell>
        </row>
        <row r="8">
          <cell r="B8" t="str">
            <v>Allianz Life</v>
          </cell>
          <cell r="C8">
            <v>739624</v>
          </cell>
          <cell r="E8">
            <v>586191</v>
          </cell>
          <cell r="F8">
            <v>1325815</v>
          </cell>
          <cell r="G8">
            <v>0.67801945174380873</v>
          </cell>
          <cell r="H8">
            <v>739623.5</v>
          </cell>
          <cell r="I8">
            <v>0</v>
          </cell>
          <cell r="J8">
            <v>858908.5</v>
          </cell>
          <cell r="K8">
            <v>1598532</v>
          </cell>
          <cell r="L8">
            <v>0.76093624300247487</v>
          </cell>
          <cell r="M8">
            <v>739624</v>
          </cell>
          <cell r="O8">
            <v>1339516</v>
          </cell>
          <cell r="P8">
            <v>2079140</v>
          </cell>
          <cell r="Q8">
            <v>0.87738198557712077</v>
          </cell>
          <cell r="R8">
            <v>739624</v>
          </cell>
          <cell r="T8">
            <v>587475.62800253101</v>
          </cell>
          <cell r="U8">
            <v>1327099.6280025309</v>
          </cell>
          <cell r="V8">
            <v>0.49772752982657303</v>
          </cell>
          <cell r="W8">
            <v>739624</v>
          </cell>
          <cell r="X8">
            <v>717792.30856027105</v>
          </cell>
          <cell r="Y8">
            <v>-1153756.7662495158</v>
          </cell>
          <cell r="Z8">
            <v>303659.54231075523</v>
          </cell>
          <cell r="AA8">
            <v>0.11071419265503991</v>
          </cell>
          <cell r="AB8">
            <v>1334623.5</v>
          </cell>
          <cell r="AC8">
            <v>717792.49826547434</v>
          </cell>
          <cell r="AD8">
            <v>-201166.92917689105</v>
          </cell>
          <cell r="AE8">
            <v>1851249.0690885833</v>
          </cell>
          <cell r="AF8">
            <v>0.67496494438428623</v>
          </cell>
        </row>
        <row r="9">
          <cell r="B9" t="str">
            <v>Amana Gen.</v>
          </cell>
          <cell r="C9">
            <v>1957025.8119999999</v>
          </cell>
          <cell r="E9">
            <v>-21169.435999999998</v>
          </cell>
          <cell r="F9">
            <v>1935856.3759999999</v>
          </cell>
          <cell r="G9">
            <v>0.98999353507863186</v>
          </cell>
          <cell r="H9">
            <v>1860001.3389999999</v>
          </cell>
          <cell r="J9">
            <v>-401731.897</v>
          </cell>
          <cell r="K9">
            <v>1458269.4419999998</v>
          </cell>
          <cell r="L9">
            <v>0.69416819336791213</v>
          </cell>
          <cell r="M9">
            <v>1860001</v>
          </cell>
          <cell r="O9">
            <v>-354986</v>
          </cell>
          <cell r="P9">
            <v>1505015</v>
          </cell>
          <cell r="Q9">
            <v>0.63510540368775104</v>
          </cell>
          <cell r="R9">
            <v>1860001</v>
          </cell>
          <cell r="T9">
            <v>-248923</v>
          </cell>
          <cell r="U9">
            <v>1611078</v>
          </cell>
          <cell r="V9">
            <v>0.60423336453260346</v>
          </cell>
          <cell r="W9">
            <v>1860001.3389999999</v>
          </cell>
          <cell r="Y9">
            <v>888092.64784832275</v>
          </cell>
          <cell r="Z9">
            <v>2748093.9868483227</v>
          </cell>
          <cell r="AA9">
            <v>1.0019543755444358</v>
          </cell>
          <cell r="AB9">
            <v>1966338.648</v>
          </cell>
          <cell r="AD9">
            <v>1291616.4170000001</v>
          </cell>
          <cell r="AE9">
            <v>3257955.0650000004</v>
          </cell>
          <cell r="AF9">
            <v>1.1878495962387463</v>
          </cell>
        </row>
        <row r="10">
          <cell r="B10" t="str">
            <v>Amana Life</v>
          </cell>
          <cell r="C10">
            <v>532051.25</v>
          </cell>
          <cell r="E10">
            <v>15726.048000000001</v>
          </cell>
          <cell r="F10">
            <v>547777.29799999995</v>
          </cell>
          <cell r="G10">
            <v>0.28013234370380852</v>
          </cell>
          <cell r="H10">
            <v>500000</v>
          </cell>
          <cell r="I10">
            <v>0</v>
          </cell>
          <cell r="J10">
            <v>-12147.149000000001</v>
          </cell>
          <cell r="K10">
            <v>487852.85100000002</v>
          </cell>
          <cell r="L10">
            <v>0.23222864201529039</v>
          </cell>
          <cell r="M10">
            <v>500000</v>
          </cell>
          <cell r="O10">
            <v>-40388</v>
          </cell>
          <cell r="P10">
            <v>459612</v>
          </cell>
          <cell r="Q10">
            <v>0.19395292724639593</v>
          </cell>
          <cell r="R10">
            <v>500000</v>
          </cell>
          <cell r="T10">
            <v>-16243.566999999999</v>
          </cell>
          <cell r="U10">
            <v>483756.43300000002</v>
          </cell>
          <cell r="V10">
            <v>0.1814324179995512</v>
          </cell>
          <cell r="W10">
            <v>499999.99999999994</v>
          </cell>
          <cell r="Y10">
            <v>43815.307842689697</v>
          </cell>
          <cell r="Z10">
            <v>543815.30784268968</v>
          </cell>
          <cell r="AA10">
            <v>0.19827492428886165</v>
          </cell>
          <cell r="AB10">
            <v>499999.99999999994</v>
          </cell>
          <cell r="AD10">
            <v>110507.1222445234</v>
          </cell>
          <cell r="AE10">
            <v>610507.12224452337</v>
          </cell>
          <cell r="AF10">
            <v>0.22259074302457757</v>
          </cell>
        </row>
        <row r="11">
          <cell r="B11" t="str">
            <v>Arpico</v>
          </cell>
          <cell r="C11">
            <v>675564.87</v>
          </cell>
          <cell r="E11">
            <v>756753</v>
          </cell>
          <cell r="F11">
            <v>1432317.87</v>
          </cell>
          <cell r="G11">
            <v>0.73248483154909239</v>
          </cell>
          <cell r="H11">
            <v>675564.87</v>
          </cell>
          <cell r="I11">
            <v>0</v>
          </cell>
          <cell r="J11">
            <v>984881.65466440038</v>
          </cell>
          <cell r="K11">
            <v>1660446.5246644004</v>
          </cell>
          <cell r="L11">
            <v>0.79040891279289061</v>
          </cell>
          <cell r="M11">
            <v>675565</v>
          </cell>
          <cell r="O11">
            <v>1185244</v>
          </cell>
          <cell r="P11">
            <v>1860809</v>
          </cell>
          <cell r="Q11">
            <v>0.7852478886461598</v>
          </cell>
          <cell r="R11">
            <v>675565</v>
          </cell>
          <cell r="T11">
            <v>1395580.5382491772</v>
          </cell>
          <cell r="U11">
            <v>2071145.5382491772</v>
          </cell>
          <cell r="V11">
            <v>0.7767812837199628</v>
          </cell>
          <cell r="W11">
            <v>675564.87</v>
          </cell>
          <cell r="Y11">
            <v>1241753.2647439826</v>
          </cell>
          <cell r="Z11">
            <v>1917318.1347439825</v>
          </cell>
          <cell r="AA11">
            <v>0.69905370908388065</v>
          </cell>
          <cell r="AB11">
            <v>675564.87</v>
          </cell>
          <cell r="AD11">
            <v>734912.76724669954</v>
          </cell>
          <cell r="AE11">
            <v>1410477.6372466995</v>
          </cell>
          <cell r="AF11">
            <v>0.51425979133548083</v>
          </cell>
        </row>
        <row r="12">
          <cell r="B12" t="str">
            <v>Ceylinco Gen.</v>
          </cell>
          <cell r="C12">
            <v>500200</v>
          </cell>
          <cell r="E12">
            <v>10645123</v>
          </cell>
          <cell r="F12">
            <v>11145323</v>
          </cell>
          <cell r="G12">
            <v>5.6996985174912504</v>
          </cell>
          <cell r="H12">
            <v>500200</v>
          </cell>
          <cell r="J12">
            <v>11197392</v>
          </cell>
          <cell r="K12">
            <v>11697592</v>
          </cell>
          <cell r="L12">
            <v>5.5683099923278396</v>
          </cell>
          <cell r="M12">
            <v>500200</v>
          </cell>
          <cell r="O12">
            <v>12472446</v>
          </cell>
          <cell r="P12">
            <v>12972646</v>
          </cell>
          <cell r="Q12">
            <v>5.4743624314231338</v>
          </cell>
          <cell r="R12">
            <v>500200</v>
          </cell>
          <cell r="T12">
            <v>13967904</v>
          </cell>
          <cell r="U12">
            <v>14468104</v>
          </cell>
          <cell r="V12">
            <v>5.4262494791236788</v>
          </cell>
          <cell r="W12">
            <v>500200</v>
          </cell>
          <cell r="Y12">
            <v>16671350</v>
          </cell>
          <cell r="Z12">
            <v>17171550</v>
          </cell>
          <cell r="AA12">
            <v>6.2607428056388619</v>
          </cell>
          <cell r="AB12">
            <v>500200</v>
          </cell>
          <cell r="AD12">
            <v>19704342</v>
          </cell>
          <cell r="AE12">
            <v>20204542</v>
          </cell>
          <cell r="AF12">
            <v>7.3665709250317084</v>
          </cell>
        </row>
        <row r="13">
          <cell r="B13" t="str">
            <v>Ceylinco Life</v>
          </cell>
          <cell r="C13">
            <v>500001</v>
          </cell>
          <cell r="D13">
            <v>3456184.2829999998</v>
          </cell>
          <cell r="E13">
            <v>22469396.785186812</v>
          </cell>
          <cell r="F13">
            <v>26425582.068186812</v>
          </cell>
          <cell r="G13">
            <v>13.513996044608822</v>
          </cell>
          <cell r="H13">
            <v>500000.5</v>
          </cell>
          <cell r="I13">
            <v>3456184.2829999998</v>
          </cell>
          <cell r="J13">
            <v>27535890.902816653</v>
          </cell>
          <cell r="K13">
            <v>31492075.685816653</v>
          </cell>
          <cell r="L13">
            <v>14.990917764996206</v>
          </cell>
          <cell r="M13">
            <v>500001</v>
          </cell>
          <cell r="N13">
            <v>3456184</v>
          </cell>
          <cell r="O13">
            <v>34188851</v>
          </cell>
          <cell r="P13">
            <v>38145036</v>
          </cell>
          <cell r="Q13">
            <v>16.096928261488287</v>
          </cell>
          <cell r="R13">
            <v>500001</v>
          </cell>
          <cell r="S13">
            <v>3456184</v>
          </cell>
          <cell r="T13">
            <v>40237848</v>
          </cell>
          <cell r="U13">
            <v>44194033</v>
          </cell>
          <cell r="V13">
            <v>16.574932592869438</v>
          </cell>
          <cell r="W13">
            <v>500000.5</v>
          </cell>
          <cell r="X13">
            <v>3456184.2829999998</v>
          </cell>
          <cell r="Y13">
            <v>45442822.416146457</v>
          </cell>
          <cell r="Z13">
            <v>49399007.199146457</v>
          </cell>
          <cell r="AA13">
            <v>18.010865584513837</v>
          </cell>
          <cell r="AB13">
            <v>500000.5</v>
          </cell>
          <cell r="AC13">
            <v>3456184.2829999998</v>
          </cell>
          <cell r="AD13">
            <v>50417133.038112432</v>
          </cell>
          <cell r="AE13">
            <v>54373317.821112432</v>
          </cell>
          <cell r="AF13">
            <v>19.824497984587587</v>
          </cell>
        </row>
        <row r="14">
          <cell r="B14" t="str">
            <v>Continental Gen.</v>
          </cell>
          <cell r="C14">
            <v>750000.07</v>
          </cell>
          <cell r="E14">
            <v>981618.3835779659</v>
          </cell>
          <cell r="F14">
            <v>1731618.453577966</v>
          </cell>
          <cell r="G14">
            <v>0.88554662190757705</v>
          </cell>
          <cell r="H14">
            <v>750000.07</v>
          </cell>
          <cell r="J14">
            <v>1297879.5766738383</v>
          </cell>
          <cell r="K14">
            <v>2047879.6466738381</v>
          </cell>
          <cell r="L14">
            <v>0.9748355644186204</v>
          </cell>
          <cell r="M14">
            <v>750000</v>
          </cell>
          <cell r="O14">
            <v>2093804</v>
          </cell>
          <cell r="P14">
            <v>2843804</v>
          </cell>
          <cell r="Q14">
            <v>1.2000646421655869</v>
          </cell>
          <cell r="R14">
            <v>1250000</v>
          </cell>
          <cell r="T14">
            <v>2258435</v>
          </cell>
          <cell r="U14">
            <v>3508435</v>
          </cell>
          <cell r="V14">
            <v>1.3158354122481621</v>
          </cell>
          <cell r="W14">
            <v>1250000.07</v>
          </cell>
          <cell r="Y14">
            <v>3674676.9480095222</v>
          </cell>
          <cell r="Z14">
            <v>4924677.018009522</v>
          </cell>
          <cell r="AA14">
            <v>1.7955360005706043</v>
          </cell>
          <cell r="AB14">
            <v>1250000.0699999998</v>
          </cell>
          <cell r="AD14">
            <v>3533510.2151304134</v>
          </cell>
          <cell r="AE14">
            <v>4783510.2851304132</v>
          </cell>
          <cell r="AF14">
            <v>1.7440666453133085</v>
          </cell>
        </row>
        <row r="15">
          <cell r="B15" t="str">
            <v>Continental Life.</v>
          </cell>
          <cell r="W15">
            <v>500000</v>
          </cell>
          <cell r="Y15">
            <v>44670.234277152813</v>
          </cell>
          <cell r="Z15">
            <v>544670.23427715281</v>
          </cell>
          <cell r="AB15">
            <v>500000</v>
          </cell>
          <cell r="AD15">
            <v>97624.448373475461</v>
          </cell>
          <cell r="AE15">
            <v>597624.44837347546</v>
          </cell>
        </row>
        <row r="16">
          <cell r="B16" t="str">
            <v>Cooperative Gen.</v>
          </cell>
          <cell r="C16">
            <v>1430195</v>
          </cell>
          <cell r="E16">
            <v>929963.15</v>
          </cell>
          <cell r="F16">
            <v>2360158.15</v>
          </cell>
          <cell r="G16">
            <v>1.2069807136679565</v>
          </cell>
          <cell r="H16">
            <v>1515757</v>
          </cell>
          <cell r="J16">
            <v>1130662.1459999999</v>
          </cell>
          <cell r="K16">
            <v>2646419.1459999997</v>
          </cell>
          <cell r="L16">
            <v>1.2597534752929926</v>
          </cell>
          <cell r="M16">
            <v>1515757</v>
          </cell>
          <cell r="O16">
            <v>1883704</v>
          </cell>
          <cell r="P16">
            <v>3399461</v>
          </cell>
          <cell r="Q16">
            <v>1.4345478621314509</v>
          </cell>
          <cell r="R16">
            <v>2198316</v>
          </cell>
          <cell r="T16">
            <v>2421344</v>
          </cell>
          <cell r="U16">
            <v>4619660</v>
          </cell>
          <cell r="V16">
            <v>1.7325993557088402</v>
          </cell>
          <cell r="W16">
            <v>2198315.5150000001</v>
          </cell>
          <cell r="Y16">
            <v>2824080.267</v>
          </cell>
          <cell r="Z16">
            <v>5022395.7819999997</v>
          </cell>
          <cell r="AA16">
            <v>1.8311642373127335</v>
          </cell>
          <cell r="AB16">
            <v>2198315.5150000001</v>
          </cell>
          <cell r="AD16">
            <v>2728994.7071609097</v>
          </cell>
          <cell r="AE16">
            <v>4927310.2221609093</v>
          </cell>
          <cell r="AF16">
            <v>1.7964960661410727</v>
          </cell>
        </row>
        <row r="17">
          <cell r="B17" t="str">
            <v xml:space="preserve">Cooplife </v>
          </cell>
          <cell r="C17">
            <v>544260</v>
          </cell>
          <cell r="E17">
            <v>240953</v>
          </cell>
          <cell r="F17">
            <v>785213</v>
          </cell>
          <cell r="G17">
            <v>0.40155654277716823</v>
          </cell>
          <cell r="H17">
            <v>544260</v>
          </cell>
          <cell r="I17">
            <v>0</v>
          </cell>
          <cell r="J17">
            <v>360677</v>
          </cell>
          <cell r="K17">
            <v>904937</v>
          </cell>
          <cell r="L17">
            <v>0.43076983190447904</v>
          </cell>
          <cell r="M17">
            <v>544260</v>
          </cell>
          <cell r="O17">
            <v>533480</v>
          </cell>
          <cell r="P17">
            <v>1077740</v>
          </cell>
          <cell r="Q17">
            <v>0.45479845567681165</v>
          </cell>
          <cell r="R17">
            <v>544260</v>
          </cell>
          <cell r="T17">
            <v>609122.14330664696</v>
          </cell>
          <cell r="U17">
            <v>1153382.143306647</v>
          </cell>
          <cell r="V17">
            <v>0.43257494239385103</v>
          </cell>
          <cell r="W17">
            <v>544260.04</v>
          </cell>
          <cell r="Y17">
            <v>797900.58284787252</v>
          </cell>
          <cell r="Z17">
            <v>1342160.6228478726</v>
          </cell>
          <cell r="AA17">
            <v>0.48935142509013996</v>
          </cell>
          <cell r="AB17">
            <v>544260.04</v>
          </cell>
          <cell r="AD17">
            <v>758492.03753941157</v>
          </cell>
          <cell r="AE17">
            <v>1302752.0775394116</v>
          </cell>
          <cell r="AF17">
            <v>0.47498307939504314</v>
          </cell>
        </row>
        <row r="18">
          <cell r="B18" t="str">
            <v>Fairfirst</v>
          </cell>
          <cell r="C18">
            <v>3131948.6424000002</v>
          </cell>
          <cell r="E18">
            <v>2006139.0435506478</v>
          </cell>
          <cell r="F18">
            <v>5138087.685950648</v>
          </cell>
          <cell r="G18">
            <v>2.6276089769989577</v>
          </cell>
          <cell r="H18">
            <v>3131949</v>
          </cell>
          <cell r="J18">
            <v>2531468.8699000692</v>
          </cell>
          <cell r="K18">
            <v>5663417.8699000692</v>
          </cell>
          <cell r="L18">
            <v>2.6959109460898114</v>
          </cell>
          <cell r="M18">
            <v>3131949</v>
          </cell>
          <cell r="O18">
            <v>3172559</v>
          </cell>
          <cell r="P18">
            <v>6304508</v>
          </cell>
          <cell r="Q18">
            <v>2.6604566056767909</v>
          </cell>
          <cell r="R18">
            <v>3131949</v>
          </cell>
          <cell r="T18">
            <v>3745463</v>
          </cell>
          <cell r="U18">
            <v>6877412</v>
          </cell>
          <cell r="V18">
            <v>2.5793672261907252</v>
          </cell>
          <cell r="W18">
            <v>3131949</v>
          </cell>
          <cell r="Y18">
            <v>4609688</v>
          </cell>
          <cell r="Z18">
            <v>7741637</v>
          </cell>
          <cell r="AA18">
            <v>2.8225989006011467</v>
          </cell>
          <cell r="AB18">
            <v>3131949</v>
          </cell>
          <cell r="AD18">
            <v>6168058.1485621519</v>
          </cell>
          <cell r="AE18">
            <v>9300007.1485621519</v>
          </cell>
          <cell r="AF18">
            <v>3.3907802643180425</v>
          </cell>
        </row>
        <row r="19">
          <cell r="B19" t="str">
            <v>HNB Life</v>
          </cell>
          <cell r="C19">
            <v>1171875</v>
          </cell>
          <cell r="D19">
            <v>381156</v>
          </cell>
          <cell r="E19">
            <v>3962850</v>
          </cell>
          <cell r="F19">
            <v>5515881</v>
          </cell>
          <cell r="G19">
            <v>2.820811811228634</v>
          </cell>
          <cell r="H19">
            <v>1171875</v>
          </cell>
          <cell r="I19">
            <v>381156</v>
          </cell>
          <cell r="J19">
            <v>4724964</v>
          </cell>
          <cell r="K19">
            <v>6277995</v>
          </cell>
          <cell r="L19">
            <v>2.9884631204682313</v>
          </cell>
          <cell r="M19">
            <v>1171875</v>
          </cell>
          <cell r="N19">
            <v>381156</v>
          </cell>
          <cell r="O19">
            <v>5707957</v>
          </cell>
          <cell r="P19">
            <v>7260988</v>
          </cell>
          <cell r="Q19">
            <v>3.0640842216934154</v>
          </cell>
          <cell r="R19">
            <v>1171875</v>
          </cell>
          <cell r="S19">
            <v>381156</v>
          </cell>
          <cell r="T19">
            <v>5479354</v>
          </cell>
          <cell r="U19">
            <v>7032385</v>
          </cell>
          <cell r="V19">
            <v>2.6374897113849314</v>
          </cell>
          <cell r="W19">
            <v>1171875</v>
          </cell>
          <cell r="X19">
            <v>381156</v>
          </cell>
          <cell r="Y19">
            <v>5140375</v>
          </cell>
          <cell r="Z19">
            <v>6693406</v>
          </cell>
          <cell r="AA19">
            <v>2.4404141419801939</v>
          </cell>
          <cell r="AB19">
            <v>1171875</v>
          </cell>
          <cell r="AC19">
            <v>381156</v>
          </cell>
          <cell r="AD19">
            <v>7234624.9992870837</v>
          </cell>
          <cell r="AE19">
            <v>8787655.9992870837</v>
          </cell>
          <cell r="AF19">
            <v>3.2039771643192259</v>
          </cell>
        </row>
        <row r="20">
          <cell r="B20" t="str">
            <v>HNB Gen.</v>
          </cell>
          <cell r="C20">
            <v>1150000</v>
          </cell>
          <cell r="E20">
            <v>228434</v>
          </cell>
          <cell r="F20">
            <v>1378434</v>
          </cell>
          <cell r="G20">
            <v>0.70492871550331326</v>
          </cell>
          <cell r="H20">
            <v>1150000</v>
          </cell>
          <cell r="J20">
            <v>436349</v>
          </cell>
          <cell r="K20">
            <v>1586349</v>
          </cell>
          <cell r="L20">
            <v>0.75513686817075487</v>
          </cell>
          <cell r="M20">
            <v>1150000</v>
          </cell>
          <cell r="O20">
            <v>933242</v>
          </cell>
          <cell r="P20">
            <v>2083242</v>
          </cell>
          <cell r="Q20">
            <v>0.8791129997968643</v>
          </cell>
          <cell r="R20">
            <v>1150000</v>
          </cell>
          <cell r="T20">
            <v>1090623</v>
          </cell>
          <cell r="U20">
            <v>2240623</v>
          </cell>
          <cell r="V20">
            <v>0.84034365433525593</v>
          </cell>
          <cell r="W20">
            <v>1150000</v>
          </cell>
          <cell r="Y20">
            <v>1104987.88937</v>
          </cell>
          <cell r="Z20">
            <v>2254987.88937</v>
          </cell>
          <cell r="AA20">
            <v>0.82216801658417504</v>
          </cell>
          <cell r="AB20">
            <v>1150000</v>
          </cell>
          <cell r="AD20">
            <v>1489020.7347299999</v>
          </cell>
          <cell r="AE20">
            <v>2639020.7347299997</v>
          </cell>
          <cell r="AF20">
            <v>0.96218629529032795</v>
          </cell>
        </row>
        <row r="21">
          <cell r="B21" t="str">
            <v>Janashakthi Life</v>
          </cell>
          <cell r="C21">
            <v>4853751.6210000003</v>
          </cell>
          <cell r="D21">
            <v>1795828.6910000001</v>
          </cell>
          <cell r="E21">
            <v>2671459.7877600007</v>
          </cell>
          <cell r="F21">
            <v>9321040.0997600015</v>
          </cell>
          <cell r="G21">
            <v>4.7667634610570344</v>
          </cell>
          <cell r="H21">
            <v>4853751.6210000003</v>
          </cell>
          <cell r="I21">
            <v>1795828.6910000001</v>
          </cell>
          <cell r="J21">
            <v>2917053.5279488005</v>
          </cell>
          <cell r="K21">
            <v>9566633.8399488013</v>
          </cell>
          <cell r="L21">
            <v>4.5539272359583549</v>
          </cell>
          <cell r="M21">
            <v>4853752</v>
          </cell>
          <cell r="N21">
            <v>1795828.6910000001</v>
          </cell>
          <cell r="O21">
            <v>3417568.7154600001</v>
          </cell>
          <cell r="P21">
            <v>10067149.40646</v>
          </cell>
          <cell r="Q21">
            <v>4.2482639626679344</v>
          </cell>
          <cell r="R21">
            <v>4853751.6210000003</v>
          </cell>
          <cell r="S21">
            <v>1795829</v>
          </cell>
          <cell r="T21">
            <v>3895351.1690499997</v>
          </cell>
          <cell r="U21">
            <v>10544931.79005</v>
          </cell>
          <cell r="V21">
            <v>3.9548672468177957</v>
          </cell>
          <cell r="W21">
            <v>4853751.6210000003</v>
          </cell>
          <cell r="X21">
            <v>1795828.6910000001</v>
          </cell>
          <cell r="Y21">
            <v>4211495.9247999992</v>
          </cell>
          <cell r="Z21">
            <v>10861076.2368</v>
          </cell>
          <cell r="AA21">
            <v>3.9599456607610155</v>
          </cell>
          <cell r="AB21">
            <v>4853751.6210000003</v>
          </cell>
          <cell r="AC21">
            <v>1795828.6910000001</v>
          </cell>
          <cell r="AD21">
            <v>8942336.1040100008</v>
          </cell>
          <cell r="AE21">
            <v>15591916.416010002</v>
          </cell>
          <cell r="AF21">
            <v>5.6848087987198062</v>
          </cell>
        </row>
        <row r="22">
          <cell r="B22" t="str">
            <v>LIC</v>
          </cell>
          <cell r="C22">
            <v>500000</v>
          </cell>
          <cell r="E22">
            <v>-39107</v>
          </cell>
          <cell r="F22">
            <v>460893</v>
          </cell>
          <cell r="G22">
            <v>0.235699867004491</v>
          </cell>
          <cell r="H22">
            <v>500000</v>
          </cell>
          <cell r="I22">
            <v>0</v>
          </cell>
          <cell r="J22">
            <v>-108242.11900000001</v>
          </cell>
          <cell r="K22">
            <v>391757.88099999999</v>
          </cell>
          <cell r="L22">
            <v>0.18648533162598599</v>
          </cell>
          <cell r="M22">
            <v>650000</v>
          </cell>
          <cell r="O22">
            <v>-589160</v>
          </cell>
          <cell r="P22">
            <v>60840</v>
          </cell>
          <cell r="Q22">
            <v>2.5674038305507099E-2</v>
          </cell>
          <cell r="R22">
            <v>839016</v>
          </cell>
          <cell r="T22">
            <v>-508647.98412823171</v>
          </cell>
          <cell r="U22">
            <v>330368.01587176829</v>
          </cell>
          <cell r="V22">
            <v>0.12390422919570568</v>
          </cell>
          <cell r="W22">
            <v>870000</v>
          </cell>
          <cell r="Y22">
            <v>-550054.08953936817</v>
          </cell>
          <cell r="Z22">
            <v>319945.91046063183</v>
          </cell>
          <cell r="AA22">
            <v>0.11665219838104168</v>
          </cell>
          <cell r="AB22">
            <v>1541340.0005999999</v>
          </cell>
          <cell r="AD22">
            <v>-1078246.8798010002</v>
          </cell>
          <cell r="AE22">
            <v>463093.12079899968</v>
          </cell>
          <cell r="AF22">
            <v>0.1688436352212343</v>
          </cell>
        </row>
        <row r="23">
          <cell r="B23" t="str">
            <v>LOLC Gen.</v>
          </cell>
          <cell r="C23">
            <v>700000</v>
          </cell>
          <cell r="E23">
            <v>593985.25199000002</v>
          </cell>
          <cell r="F23">
            <v>1293985.25199</v>
          </cell>
          <cell r="G23">
            <v>0.661741774771619</v>
          </cell>
          <cell r="H23">
            <v>700000</v>
          </cell>
          <cell r="J23">
            <v>1218274.0319662406</v>
          </cell>
          <cell r="K23">
            <v>1918274.0319662406</v>
          </cell>
          <cell r="L23">
            <v>0.91314045319931081</v>
          </cell>
          <cell r="M23">
            <v>700000</v>
          </cell>
          <cell r="O23">
            <v>2363539</v>
          </cell>
          <cell r="P23">
            <v>3063539</v>
          </cell>
          <cell r="Q23">
            <v>1.2927912169035982</v>
          </cell>
          <cell r="R23">
            <v>800000</v>
          </cell>
          <cell r="T23">
            <v>3204018</v>
          </cell>
          <cell r="U23">
            <v>4004018</v>
          </cell>
          <cell r="V23">
            <v>1.5017033736349858</v>
          </cell>
          <cell r="W23">
            <v>800000</v>
          </cell>
          <cell r="Y23">
            <v>3256811.9884059704</v>
          </cell>
          <cell r="Z23">
            <v>4056811.9884059704</v>
          </cell>
          <cell r="AA23">
            <v>1.4791126293341117</v>
          </cell>
          <cell r="AB23">
            <v>800000</v>
          </cell>
          <cell r="AD23">
            <v>5321592.693739986</v>
          </cell>
          <cell r="AE23">
            <v>6121592.693739986</v>
          </cell>
          <cell r="AF23">
            <v>2.2319311545191924</v>
          </cell>
        </row>
        <row r="24">
          <cell r="B24" t="str">
            <v>LOLC Life</v>
          </cell>
          <cell r="C24">
            <v>800000</v>
          </cell>
          <cell r="D24">
            <v>256134.38</v>
          </cell>
          <cell r="E24">
            <v>-336112.44065</v>
          </cell>
          <cell r="F24">
            <v>720021.93934999988</v>
          </cell>
          <cell r="G24">
            <v>0.36821794938328561</v>
          </cell>
          <cell r="H24">
            <v>1250000</v>
          </cell>
          <cell r="I24">
            <v>256134.38</v>
          </cell>
          <cell r="J24">
            <v>-181374.85493</v>
          </cell>
          <cell r="K24">
            <v>1324759.52507</v>
          </cell>
          <cell r="L24">
            <v>0.63061454877882261</v>
          </cell>
          <cell r="M24">
            <v>1250000</v>
          </cell>
          <cell r="N24">
            <v>256134</v>
          </cell>
          <cell r="O24">
            <v>291122</v>
          </cell>
          <cell r="P24">
            <v>1797256</v>
          </cell>
          <cell r="Q24">
            <v>0.75842898403685843</v>
          </cell>
          <cell r="R24">
            <v>1350000</v>
          </cell>
          <cell r="S24">
            <v>256134</v>
          </cell>
          <cell r="T24">
            <v>795682.54345999996</v>
          </cell>
          <cell r="U24">
            <v>2401816.5434599998</v>
          </cell>
          <cell r="V24">
            <v>0.90079914879658451</v>
          </cell>
          <cell r="W24">
            <v>1350000</v>
          </cell>
          <cell r="X24">
            <v>256134.38</v>
          </cell>
          <cell r="Y24">
            <v>1484575.3382699999</v>
          </cell>
          <cell r="Z24">
            <v>3090709.7182700001</v>
          </cell>
          <cell r="AA24">
            <v>1.126871984938868</v>
          </cell>
          <cell r="AB24">
            <v>1350000</v>
          </cell>
          <cell r="AC24">
            <v>256134.38</v>
          </cell>
          <cell r="AD24">
            <v>3154578.6259899996</v>
          </cell>
          <cell r="AE24">
            <v>4760713.0059899995</v>
          </cell>
          <cell r="AF24">
            <v>1.7357547630798182</v>
          </cell>
        </row>
        <row r="25">
          <cell r="B25" t="str">
            <v>MBSL</v>
          </cell>
          <cell r="C25">
            <v>1080021.91325</v>
          </cell>
          <cell r="D25">
            <v>35431</v>
          </cell>
          <cell r="E25">
            <v>-696311.99292999995</v>
          </cell>
          <cell r="F25">
            <v>419140.92032000003</v>
          </cell>
          <cell r="G25">
            <v>0.21434792712313697</v>
          </cell>
          <cell r="H25">
            <v>2280021.9132500002</v>
          </cell>
          <cell r="I25">
            <v>0</v>
          </cell>
          <cell r="J25">
            <v>-983288.3947200001</v>
          </cell>
          <cell r="K25">
            <v>1296733.51853</v>
          </cell>
          <cell r="L25">
            <v>0.61727355584098309</v>
          </cell>
          <cell r="M25">
            <v>2280022</v>
          </cell>
          <cell r="O25">
            <v>-1250354</v>
          </cell>
          <cell r="P25">
            <v>1029668</v>
          </cell>
          <cell r="Q25">
            <v>0.43451242067644458</v>
          </cell>
          <cell r="R25">
            <v>2280022</v>
          </cell>
          <cell r="T25">
            <v>-1360761.9147000001</v>
          </cell>
          <cell r="U25">
            <v>919260.08529999992</v>
          </cell>
          <cell r="V25">
            <v>0.34476767370750949</v>
          </cell>
          <cell r="W25">
            <v>2280021.9132500002</v>
          </cell>
          <cell r="X25">
            <v>0</v>
          </cell>
          <cell r="Y25">
            <v>-1326692.1788300001</v>
          </cell>
          <cell r="Z25">
            <v>953329.73441999999</v>
          </cell>
          <cell r="AA25">
            <v>0.34758378108974569</v>
          </cell>
          <cell r="AB25">
            <v>2280021.9132500002</v>
          </cell>
          <cell r="AC25">
            <v>0</v>
          </cell>
          <cell r="AD25">
            <v>-1329898.5063800002</v>
          </cell>
          <cell r="AE25">
            <v>950123.40687000018</v>
          </cell>
          <cell r="AF25">
            <v>0.34641475487247447</v>
          </cell>
        </row>
        <row r="26">
          <cell r="B26" t="str">
            <v>NITF</v>
          </cell>
          <cell r="E26">
            <v>6995500.6309270207</v>
          </cell>
          <cell r="F26">
            <v>6995500.6309270207</v>
          </cell>
          <cell r="G26">
            <v>3.5774866798569982</v>
          </cell>
          <cell r="H26">
            <v>0</v>
          </cell>
          <cell r="J26">
            <v>6153312.1109301532</v>
          </cell>
          <cell r="K26">
            <v>6153312.1109301532</v>
          </cell>
          <cell r="L26">
            <v>2.929111334469888</v>
          </cell>
          <cell r="O26">
            <v>13087460</v>
          </cell>
          <cell r="P26">
            <v>13087460</v>
          </cell>
          <cell r="Q26">
            <v>5.5228131058808669</v>
          </cell>
          <cell r="T26">
            <v>17382037</v>
          </cell>
          <cell r="U26">
            <v>17382037</v>
          </cell>
          <cell r="V26">
            <v>6.5191174474111131</v>
          </cell>
          <cell r="Y26">
            <v>15859331.128288757</v>
          </cell>
          <cell r="Z26">
            <v>15859331.128288757</v>
          </cell>
          <cell r="AA26">
            <v>5.7823081354728201</v>
          </cell>
          <cell r="AD26">
            <v>22944840.466936301</v>
          </cell>
          <cell r="AE26">
            <v>22944840.466936301</v>
          </cell>
          <cell r="AF26">
            <v>8.3656830559793889</v>
          </cell>
        </row>
        <row r="27">
          <cell r="B27" t="str">
            <v>Orient</v>
          </cell>
          <cell r="C27">
            <v>825000</v>
          </cell>
          <cell r="E27">
            <v>-56223</v>
          </cell>
          <cell r="F27">
            <v>768777</v>
          </cell>
          <cell r="G27">
            <v>0.3931512013767004</v>
          </cell>
          <cell r="H27">
            <v>825000</v>
          </cell>
          <cell r="J27">
            <v>61154</v>
          </cell>
          <cell r="K27">
            <v>886154</v>
          </cell>
          <cell r="L27">
            <v>0.42182871251974635</v>
          </cell>
          <cell r="M27">
            <v>825000</v>
          </cell>
          <cell r="O27">
            <v>191320</v>
          </cell>
          <cell r="P27">
            <v>1016320</v>
          </cell>
          <cell r="Q27">
            <v>0.42887966158206731</v>
          </cell>
          <cell r="R27">
            <v>825000</v>
          </cell>
          <cell r="T27">
            <v>329137</v>
          </cell>
          <cell r="U27">
            <v>1154137</v>
          </cell>
          <cell r="V27">
            <v>0.43285805072228983</v>
          </cell>
          <cell r="W27">
            <v>825000</v>
          </cell>
          <cell r="Y27">
            <v>486722</v>
          </cell>
          <cell r="Z27">
            <v>1311722</v>
          </cell>
          <cell r="AA27">
            <v>0.47825351086525208</v>
          </cell>
          <cell r="AB27">
            <v>825000</v>
          </cell>
          <cell r="AD27">
            <v>669305.97541922901</v>
          </cell>
          <cell r="AE27">
            <v>1494305.9754192289</v>
          </cell>
          <cell r="AF27">
            <v>0.54482358232245198</v>
          </cell>
        </row>
        <row r="28">
          <cell r="B28" t="str">
            <v>People’s</v>
          </cell>
          <cell r="C28">
            <v>1350000</v>
          </cell>
          <cell r="E28">
            <v>2025147</v>
          </cell>
          <cell r="F28">
            <v>3375147</v>
          </cell>
          <cell r="G28">
            <v>1.7260442207206592</v>
          </cell>
          <cell r="H28">
            <v>1350000</v>
          </cell>
          <cell r="J28">
            <v>2292649</v>
          </cell>
          <cell r="K28">
            <v>3642649</v>
          </cell>
          <cell r="L28">
            <v>1.7339807051949681</v>
          </cell>
          <cell r="M28">
            <v>1350000</v>
          </cell>
          <cell r="O28">
            <v>3269185</v>
          </cell>
          <cell r="P28">
            <v>4619185</v>
          </cell>
          <cell r="Q28">
            <v>1.9492625350135406</v>
          </cell>
          <cell r="R28">
            <v>1350000</v>
          </cell>
          <cell r="T28">
            <v>3643096</v>
          </cell>
          <cell r="U28">
            <v>4993096</v>
          </cell>
          <cell r="V28">
            <v>1.8726561938740918</v>
          </cell>
          <cell r="W28">
            <v>1350000</v>
          </cell>
          <cell r="Y28">
            <v>3303482.9801100004</v>
          </cell>
          <cell r="Z28">
            <v>4653482.9801100008</v>
          </cell>
          <cell r="AA28">
            <v>1.6966587226480183</v>
          </cell>
          <cell r="AB28">
            <v>1350000</v>
          </cell>
          <cell r="AD28">
            <v>3898551.683746404</v>
          </cell>
          <cell r="AE28">
            <v>5248551.683746404</v>
          </cell>
          <cell r="AF28">
            <v>1.9136206221359771</v>
          </cell>
        </row>
        <row r="29">
          <cell r="B29" t="str">
            <v>Sanasa Life</v>
          </cell>
          <cell r="C29">
            <v>758205.03</v>
          </cell>
          <cell r="E29">
            <v>106094.528951349</v>
          </cell>
          <cell r="F29">
            <v>864299.558951349</v>
          </cell>
          <cell r="G29">
            <v>0.44200126948526702</v>
          </cell>
          <cell r="H29">
            <v>1044845.06</v>
          </cell>
          <cell r="I29">
            <v>0</v>
          </cell>
          <cell r="J29">
            <v>125560.624400955</v>
          </cell>
          <cell r="K29">
            <v>1170405.684400955</v>
          </cell>
          <cell r="L29">
            <v>0.55713873996692154</v>
          </cell>
          <cell r="M29">
            <v>1044846</v>
          </cell>
          <cell r="O29">
            <v>47610</v>
          </cell>
          <cell r="P29">
            <v>1092456</v>
          </cell>
          <cell r="Q29">
            <v>0.46100850083959671</v>
          </cell>
          <cell r="R29">
            <v>1045346</v>
          </cell>
          <cell r="T29">
            <v>150997.98293502218</v>
          </cell>
          <cell r="U29">
            <v>1196343.9829350221</v>
          </cell>
          <cell r="V29">
            <v>0.44868774196355732</v>
          </cell>
          <cell r="W29">
            <v>1045345.56</v>
          </cell>
          <cell r="Y29">
            <v>260853.50337279149</v>
          </cell>
          <cell r="Z29">
            <v>1306199.0633727915</v>
          </cell>
          <cell r="AA29">
            <v>0.47623984956182908</v>
          </cell>
          <cell r="AB29">
            <v>1045345.56</v>
          </cell>
          <cell r="AD29">
            <v>924252.05295243231</v>
          </cell>
          <cell r="AE29">
            <v>1969597.6129524324</v>
          </cell>
          <cell r="AF29">
            <v>0.71811479367298925</v>
          </cell>
        </row>
        <row r="30">
          <cell r="B30" t="str">
            <v>Sanasa Gen</v>
          </cell>
          <cell r="C30">
            <v>286479.03000000003</v>
          </cell>
          <cell r="E30">
            <v>-32161.622960560555</v>
          </cell>
          <cell r="F30">
            <v>254317.40703943948</v>
          </cell>
          <cell r="G30">
            <v>0.13005747324459882</v>
          </cell>
          <cell r="H30">
            <v>508995.61</v>
          </cell>
          <cell r="J30">
            <v>132618.66500000001</v>
          </cell>
          <cell r="K30">
            <v>641614.27500000002</v>
          </cell>
          <cell r="L30">
            <v>0.30542244751763292</v>
          </cell>
          <cell r="M30">
            <v>508996</v>
          </cell>
          <cell r="O30">
            <v>223353</v>
          </cell>
          <cell r="P30">
            <v>732349</v>
          </cell>
          <cell r="Q30">
            <v>0.30904596119329092</v>
          </cell>
          <cell r="R30">
            <v>508996</v>
          </cell>
          <cell r="T30">
            <v>231555</v>
          </cell>
          <cell r="U30">
            <v>740551</v>
          </cell>
          <cell r="V30">
            <v>0.27774299092780363</v>
          </cell>
          <cell r="W30">
            <v>508995.61</v>
          </cell>
          <cell r="Y30">
            <v>213457.60081805405</v>
          </cell>
          <cell r="Z30">
            <v>722453.21081805404</v>
          </cell>
          <cell r="AA30">
            <v>0.26340625872677936</v>
          </cell>
          <cell r="AB30">
            <v>571653.75199999998</v>
          </cell>
          <cell r="AD30">
            <v>157563.18977219335</v>
          </cell>
          <cell r="AE30">
            <v>729216.9417721933</v>
          </cell>
          <cell r="AF30">
            <v>0.26587231332932859</v>
          </cell>
        </row>
        <row r="31">
          <cell r="B31" t="str">
            <v>Soft logic Life</v>
          </cell>
          <cell r="C31">
            <v>1062500</v>
          </cell>
          <cell r="D31">
            <v>798004</v>
          </cell>
          <cell r="E31">
            <v>4810459</v>
          </cell>
          <cell r="F31">
            <v>6670963</v>
          </cell>
          <cell r="G31">
            <v>3.4115187080122289</v>
          </cell>
          <cell r="H31">
            <v>1062500</v>
          </cell>
          <cell r="I31">
            <v>798004</v>
          </cell>
          <cell r="J31">
            <v>6358415</v>
          </cell>
          <cell r="K31">
            <v>8218919</v>
          </cell>
          <cell r="L31">
            <v>3.9123854545305683</v>
          </cell>
          <cell r="M31">
            <v>1062500</v>
          </cell>
          <cell r="N31">
            <v>798004</v>
          </cell>
          <cell r="O31">
            <v>8075743</v>
          </cell>
          <cell r="P31">
            <v>9936247</v>
          </cell>
          <cell r="Q31">
            <v>4.1930240974848783</v>
          </cell>
          <cell r="R31">
            <v>1062500</v>
          </cell>
          <cell r="S31">
            <v>798004</v>
          </cell>
          <cell r="T31">
            <v>8727926</v>
          </cell>
          <cell r="U31">
            <v>10588430</v>
          </cell>
          <cell r="V31">
            <v>3.9711812115974237</v>
          </cell>
          <cell r="W31">
            <v>1062500</v>
          </cell>
          <cell r="X31">
            <v>798004</v>
          </cell>
          <cell r="Y31">
            <v>9012420</v>
          </cell>
          <cell r="Z31">
            <v>10872924</v>
          </cell>
          <cell r="AA31">
            <v>3.964265352240079</v>
          </cell>
          <cell r="AB31">
            <v>1062500</v>
          </cell>
          <cell r="AC31">
            <v>798004</v>
          </cell>
          <cell r="AD31">
            <v>11472842</v>
          </cell>
          <cell r="AE31">
            <v>13333346</v>
          </cell>
          <cell r="AF31">
            <v>4.8613345938248846</v>
          </cell>
        </row>
        <row r="32">
          <cell r="B32" t="str">
            <v>SLIC</v>
          </cell>
          <cell r="C32">
            <v>6000000</v>
          </cell>
          <cell r="D32">
            <v>98236.630056291586</v>
          </cell>
          <cell r="E32">
            <v>55093149.225935519</v>
          </cell>
          <cell r="F32">
            <v>61191385.855991811</v>
          </cell>
          <cell r="G32">
            <v>31.293166761217378</v>
          </cell>
          <cell r="H32">
            <v>6000000</v>
          </cell>
          <cell r="I32">
            <v>98236.630056291586</v>
          </cell>
          <cell r="J32">
            <v>56282260.879745394</v>
          </cell>
          <cell r="K32">
            <v>62380497.509801686</v>
          </cell>
          <cell r="L32">
            <v>29.694483070550813</v>
          </cell>
          <cell r="M32">
            <v>6000000</v>
          </cell>
          <cell r="N32">
            <v>98237</v>
          </cell>
          <cell r="O32">
            <v>57130789</v>
          </cell>
          <cell r="P32">
            <v>63229026</v>
          </cell>
          <cell r="Q32">
            <v>26.682189933331763</v>
          </cell>
          <cell r="R32">
            <v>6000000</v>
          </cell>
          <cell r="S32">
            <v>98237</v>
          </cell>
          <cell r="T32">
            <v>69196699.411788672</v>
          </cell>
          <cell r="U32">
            <v>75294936.411788672</v>
          </cell>
          <cell r="V32">
            <v>28.239298631328531</v>
          </cell>
          <cell r="W32">
            <v>6000000</v>
          </cell>
          <cell r="X32">
            <v>98236.63</v>
          </cell>
          <cell r="Y32">
            <v>70455832.955500215</v>
          </cell>
          <cell r="Z32">
            <v>76554069.585556507</v>
          </cell>
          <cell r="AA32">
            <v>27.911594492060981</v>
          </cell>
          <cell r="AB32">
            <v>6000000</v>
          </cell>
          <cell r="AC32">
            <v>98236.63</v>
          </cell>
          <cell r="AD32">
            <v>85788498.425280243</v>
          </cell>
          <cell r="AE32">
            <v>91886735.055336535</v>
          </cell>
          <cell r="AF32">
            <v>33.501880461073256</v>
          </cell>
        </row>
        <row r="33">
          <cell r="B33" t="str">
            <v>Union Life</v>
          </cell>
          <cell r="C33">
            <v>1000000</v>
          </cell>
          <cell r="D33">
            <v>3381934</v>
          </cell>
          <cell r="E33">
            <v>9289754.2101031095</v>
          </cell>
          <cell r="F33">
            <v>13671688.210103109</v>
          </cell>
          <cell r="G33">
            <v>6.9916772284416782</v>
          </cell>
          <cell r="H33">
            <v>1000000</v>
          </cell>
          <cell r="I33">
            <v>3381934.34</v>
          </cell>
          <cell r="J33">
            <v>10280968.339370001</v>
          </cell>
          <cell r="K33">
            <v>14662902.679370001</v>
          </cell>
          <cell r="L33">
            <v>6.9798628218582621</v>
          </cell>
          <cell r="M33">
            <v>1000000</v>
          </cell>
          <cell r="N33">
            <v>3381934</v>
          </cell>
          <cell r="O33">
            <v>10726555</v>
          </cell>
          <cell r="P33">
            <v>15108489</v>
          </cell>
          <cell r="Q33">
            <v>6.3756726713401157</v>
          </cell>
          <cell r="R33">
            <v>1000000</v>
          </cell>
          <cell r="S33">
            <v>3381934</v>
          </cell>
          <cell r="T33">
            <v>11073159</v>
          </cell>
          <cell r="U33">
            <v>15455093</v>
          </cell>
          <cell r="V33">
            <v>5.7964188217791364</v>
          </cell>
          <cell r="W33">
            <v>1000000</v>
          </cell>
          <cell r="X33">
            <v>3381934</v>
          </cell>
          <cell r="Y33">
            <v>9831853</v>
          </cell>
          <cell r="Z33">
            <v>14213787</v>
          </cell>
          <cell r="AA33">
            <v>5.1823431607008796</v>
          </cell>
          <cell r="AB33">
            <v>1000000</v>
          </cell>
          <cell r="AC33">
            <v>3381934</v>
          </cell>
          <cell r="AD33">
            <v>19779137</v>
          </cell>
          <cell r="AE33">
            <v>24161071</v>
          </cell>
          <cell r="AF33">
            <v>8.809120402047558</v>
          </cell>
        </row>
        <row r="34">
          <cell r="B34" t="str">
            <v xml:space="preserve">Total </v>
          </cell>
          <cell r="C34">
            <v>41430596.940650001</v>
          </cell>
          <cell r="D34">
            <v>16283756.984056292</v>
          </cell>
          <cell r="E34">
            <v>137827971.09120816</v>
          </cell>
          <cell r="F34">
            <v>195542325.0159145</v>
          </cell>
          <cell r="G34">
            <v>100</v>
          </cell>
          <cell r="H34">
            <v>43546239.609250002</v>
          </cell>
          <cell r="I34">
            <v>16248326.324056292</v>
          </cell>
          <cell r="J34">
            <v>150279801.62376654</v>
          </cell>
          <cell r="K34">
            <v>210074367.55707282</v>
          </cell>
          <cell r="L34">
            <v>100</v>
          </cell>
          <cell r="M34">
            <v>43696242</v>
          </cell>
          <cell r="N34">
            <v>16248325.691</v>
          </cell>
          <cell r="O34">
            <v>177026333.71546</v>
          </cell>
          <cell r="P34">
            <v>236970901.40645999</v>
          </cell>
          <cell r="Q34">
            <v>100</v>
          </cell>
          <cell r="R34">
            <v>45268316.620999999</v>
          </cell>
          <cell r="S34">
            <v>16248326</v>
          </cell>
          <cell r="T34">
            <v>205115108.38239378</v>
          </cell>
          <cell r="U34">
            <v>266631751.0033938</v>
          </cell>
          <cell r="V34">
            <v>100.3115112873371</v>
          </cell>
          <cell r="W34">
            <v>48489298.136249997</v>
          </cell>
          <cell r="X34">
            <v>16966118.292560272</v>
          </cell>
          <cell r="Y34">
            <v>208817949.09789017</v>
          </cell>
          <cell r="Z34">
            <v>274273365.5267567</v>
          </cell>
          <cell r="AA34">
            <v>99.801413369748445</v>
          </cell>
          <cell r="AB34">
            <v>49924633.731849998</v>
          </cell>
          <cell r="AC34">
            <v>16966118.867265474</v>
          </cell>
          <cell r="AD34">
            <v>271451773.8607446</v>
          </cell>
          <cell r="AE34">
            <v>338342526.45991635</v>
          </cell>
          <cell r="AF34">
            <v>123.14170621813231</v>
          </cell>
        </row>
        <row r="35">
          <cell r="R35">
            <v>1572074.6209999993</v>
          </cell>
          <cell r="S35">
            <v>0.30900000035762787</v>
          </cell>
          <cell r="T35">
            <v>28088774.666933775</v>
          </cell>
          <cell r="U35">
            <v>29660849.596933812</v>
          </cell>
        </row>
        <row r="36">
          <cell r="R36">
            <v>3.5977341506850849E-2</v>
          </cell>
          <cell r="S36">
            <v>1.9017344078029159E-8</v>
          </cell>
          <cell r="T36">
            <v>0.1586700355670346</v>
          </cell>
          <cell r="U36">
            <v>0.12516663194042793</v>
          </cell>
        </row>
        <row r="38">
          <cell r="B38" t="str">
            <v>Composite Insurers</v>
          </cell>
        </row>
        <row r="39">
          <cell r="B39" t="str">
            <v>SLIC</v>
          </cell>
        </row>
        <row r="40">
          <cell r="B40" t="str">
            <v>Life</v>
          </cell>
          <cell r="S40">
            <v>98236.6300562916</v>
          </cell>
          <cell r="T40">
            <v>21713636.411788672</v>
          </cell>
          <cell r="U40">
            <v>21811873.041844964</v>
          </cell>
          <cell r="V40" t="str">
            <v>checked</v>
          </cell>
          <cell r="X40">
            <v>98236.6300562916</v>
          </cell>
          <cell r="Y40">
            <v>22167052.001056716</v>
          </cell>
          <cell r="Z40">
            <v>22265288.631113008</v>
          </cell>
          <cell r="AA40" t="str">
            <v>Checked</v>
          </cell>
          <cell r="AC40">
            <v>98236.6300562916</v>
          </cell>
          <cell r="AD40">
            <v>30639886.841525532</v>
          </cell>
          <cell r="AE40">
            <v>30738123.471581824</v>
          </cell>
        </row>
        <row r="41">
          <cell r="B41" t="str">
            <v>Gen</v>
          </cell>
          <cell r="R41">
            <v>6000000</v>
          </cell>
          <cell r="T41">
            <v>47483063</v>
          </cell>
          <cell r="U41">
            <v>53483063</v>
          </cell>
          <cell r="V41" t="str">
            <v>checked</v>
          </cell>
          <cell r="W41">
            <v>6000000</v>
          </cell>
          <cell r="Y41">
            <v>48288780.954443499</v>
          </cell>
          <cell r="Z41">
            <v>54288780.954443499</v>
          </cell>
          <cell r="AA41" t="str">
            <v>Checked</v>
          </cell>
          <cell r="AB41">
            <v>6000000</v>
          </cell>
          <cell r="AD41">
            <v>55148611.583754718</v>
          </cell>
          <cell r="AE41">
            <v>61148611.583754718</v>
          </cell>
        </row>
        <row r="42">
          <cell r="B42" t="str">
            <v xml:space="preserve"> Total</v>
          </cell>
          <cell r="R42">
            <v>6000000</v>
          </cell>
          <cell r="S42">
            <v>98236.6300562916</v>
          </cell>
          <cell r="T42">
            <v>69196699.411788672</v>
          </cell>
          <cell r="U42">
            <v>75294936.041844964</v>
          </cell>
          <cell r="W42">
            <v>6000000</v>
          </cell>
          <cell r="X42">
            <v>98236.63</v>
          </cell>
          <cell r="Y42">
            <v>70455832.955500215</v>
          </cell>
          <cell r="Z42">
            <v>76554069.585556507</v>
          </cell>
          <cell r="AB42">
            <v>6000000</v>
          </cell>
          <cell r="AC42">
            <v>98236.63</v>
          </cell>
          <cell r="AD42">
            <v>85788498.425280243</v>
          </cell>
          <cell r="AE42">
            <v>91886735.055336535</v>
          </cell>
        </row>
        <row r="44">
          <cell r="B44" t="str">
            <v>MBSL</v>
          </cell>
        </row>
        <row r="45">
          <cell r="B45" t="str">
            <v xml:space="preserve">Life </v>
          </cell>
          <cell r="R45">
            <v>400000</v>
          </cell>
          <cell r="T45">
            <v>102609.08530000001</v>
          </cell>
          <cell r="U45">
            <v>502609.08530000004</v>
          </cell>
          <cell r="V45" t="str">
            <v>checked</v>
          </cell>
          <cell r="W45">
            <v>400000</v>
          </cell>
          <cell r="Y45">
            <v>189760.29431999999</v>
          </cell>
          <cell r="Z45">
            <v>589760.29431999999</v>
          </cell>
          <cell r="AA45" t="str">
            <v>Checked</v>
          </cell>
          <cell r="AB45">
            <v>169860.35659000001</v>
          </cell>
          <cell r="AD45">
            <v>123636.50540000002</v>
          </cell>
          <cell r="AE45">
            <v>293496.86199</v>
          </cell>
        </row>
        <row r="46">
          <cell r="B46" t="str">
            <v>Gen</v>
          </cell>
          <cell r="R46">
            <v>1880022</v>
          </cell>
          <cell r="T46">
            <v>-1463371</v>
          </cell>
          <cell r="U46">
            <v>416651</v>
          </cell>
          <cell r="V46" t="str">
            <v>Checked</v>
          </cell>
          <cell r="W46">
            <v>1880021.91325</v>
          </cell>
          <cell r="Y46">
            <v>-1516452.47315</v>
          </cell>
          <cell r="Z46">
            <v>363569.44010000001</v>
          </cell>
          <cell r="AA46" t="str">
            <v>Checked</v>
          </cell>
          <cell r="AB46">
            <v>2110161.5566600002</v>
          </cell>
          <cell r="AD46">
            <v>-1453535.0117800001</v>
          </cell>
          <cell r="AE46">
            <v>656626.54488000018</v>
          </cell>
        </row>
        <row r="47">
          <cell r="B47" t="str">
            <v xml:space="preserve"> Total</v>
          </cell>
          <cell r="R47">
            <v>2280022</v>
          </cell>
          <cell r="S47">
            <v>0</v>
          </cell>
          <cell r="T47">
            <v>-1360761.9147000001</v>
          </cell>
          <cell r="U47">
            <v>919260.08530000004</v>
          </cell>
          <cell r="W47">
            <v>2280021.9132500002</v>
          </cell>
          <cell r="X47">
            <v>0</v>
          </cell>
          <cell r="Y47">
            <v>-1326692.1788300001</v>
          </cell>
          <cell r="Z47">
            <v>953329.73441999999</v>
          </cell>
          <cell r="AB47">
            <v>2280021.9132500002</v>
          </cell>
          <cell r="AC47">
            <v>0</v>
          </cell>
          <cell r="AD47">
            <v>-1329898.5063800002</v>
          </cell>
          <cell r="AE47">
            <v>950123.40687000018</v>
          </cell>
        </row>
        <row r="48">
          <cell r="U48">
            <v>76214196.127144963</v>
          </cell>
          <cell r="Z48">
            <v>77507399.319976509</v>
          </cell>
        </row>
        <row r="50">
          <cell r="B50" t="str">
            <v>Life</v>
          </cell>
          <cell r="C50">
            <v>13649754.771</v>
          </cell>
          <cell r="D50">
            <v>16150089.354</v>
          </cell>
          <cell r="E50">
            <v>56640512.413891271</v>
          </cell>
          <cell r="F50">
            <v>86440356.538891271</v>
          </cell>
          <cell r="G50">
            <v>44.205445819392914</v>
          </cell>
          <cell r="H50">
            <v>14354342.551000001</v>
          </cell>
          <cell r="I50">
            <v>16150089.694</v>
          </cell>
          <cell r="J50">
            <v>67894168.426270813</v>
          </cell>
          <cell r="K50">
            <v>98398600.671270818</v>
          </cell>
          <cell r="L50">
            <v>46.839889042882859</v>
          </cell>
          <cell r="M50">
            <v>14504345</v>
          </cell>
          <cell r="N50">
            <v>16150088.691</v>
          </cell>
          <cell r="O50">
            <v>78871012.715460002</v>
          </cell>
          <cell r="P50">
            <v>109525446.40646</v>
          </cell>
          <cell r="Q50">
            <v>46.21894323581887</v>
          </cell>
          <cell r="R50">
            <v>14793860.620999999</v>
          </cell>
          <cell r="S50">
            <v>16150089</v>
          </cell>
          <cell r="T50">
            <v>85583931.453875154</v>
          </cell>
          <cell r="U50">
            <v>116527881.07487513</v>
          </cell>
          <cell r="V50">
            <v>44.015188976267638</v>
          </cell>
          <cell r="W50">
            <v>18014842.987000003</v>
          </cell>
          <cell r="X50">
            <v>16867881.662560269</v>
          </cell>
          <cell r="Y50">
            <v>84915296.783419311</v>
          </cell>
          <cell r="Z50">
            <v>119798021.4329796</v>
          </cell>
          <cell r="AA50">
            <v>43.479741815130311</v>
          </cell>
          <cell r="AB50">
            <v>19281183.131599996</v>
          </cell>
          <cell r="AC50">
            <v>16867882.237265475</v>
          </cell>
          <cell r="AD50">
            <v>117744392.59896547</v>
          </cell>
          <cell r="AE50">
            <v>153893457.96783096</v>
          </cell>
          <cell r="AF50">
            <v>55.891622296260735</v>
          </cell>
        </row>
        <row r="51">
          <cell r="B51" t="str">
            <v>Gen</v>
          </cell>
          <cell r="C51">
            <v>20700820.2564</v>
          </cell>
          <cell r="D51">
            <v>0</v>
          </cell>
          <cell r="E51">
            <v>26790621.444311418</v>
          </cell>
          <cell r="F51">
            <v>47491441.700711407</v>
          </cell>
          <cell r="G51">
            <v>24.28703949226658</v>
          </cell>
          <cell r="H51">
            <v>20911875.145</v>
          </cell>
          <cell r="I51">
            <v>0</v>
          </cell>
          <cell r="J51">
            <v>27086660.712470297</v>
          </cell>
          <cell r="K51">
            <v>47998535.857470304</v>
          </cell>
          <cell r="L51">
            <v>22.848354330725332</v>
          </cell>
          <cell r="M51">
            <v>20911875</v>
          </cell>
          <cell r="N51">
            <v>0</v>
          </cell>
          <cell r="O51">
            <v>42274886</v>
          </cell>
          <cell r="P51">
            <v>63186761</v>
          </cell>
          <cell r="Q51">
            <v>26.664354410172947</v>
          </cell>
          <cell r="R51">
            <v>22194434</v>
          </cell>
          <cell r="S51">
            <v>0</v>
          </cell>
          <cell r="T51">
            <v>51695239.431429997</v>
          </cell>
          <cell r="U51">
            <v>73889673.431429997</v>
          </cell>
          <cell r="V51">
            <v>27.712256006033389</v>
          </cell>
          <cell r="W51">
            <v>22194433.236000001</v>
          </cell>
          <cell r="X51">
            <v>0</v>
          </cell>
          <cell r="Y51">
            <v>54773511.537800618</v>
          </cell>
          <cell r="Z51">
            <v>76967944.773800626</v>
          </cell>
          <cell r="AA51">
            <v>28.062493281467397</v>
          </cell>
          <cell r="AB51">
            <v>22363428.687000003</v>
          </cell>
          <cell r="AC51">
            <v>0</v>
          </cell>
          <cell r="AD51">
            <v>69248781.342878938</v>
          </cell>
          <cell r="AE51">
            <v>91612210.029878914</v>
          </cell>
          <cell r="AF51">
            <v>33.401788705925838</v>
          </cell>
        </row>
        <row r="52">
          <cell r="B52" t="str">
            <v>Composite (SLIC &amp; MBSL)</v>
          </cell>
          <cell r="C52">
            <v>7080021.9132500002</v>
          </cell>
          <cell r="D52">
            <v>133667.63005629159</v>
          </cell>
          <cell r="E52">
            <v>54396837.233005516</v>
          </cell>
          <cell r="F52">
            <v>61610526.776311807</v>
          </cell>
          <cell r="G52">
            <v>31.507514688340514</v>
          </cell>
          <cell r="H52">
            <v>8280021.9132500002</v>
          </cell>
          <cell r="I52">
            <v>98236.630056291586</v>
          </cell>
          <cell r="J52">
            <v>55298972.485025391</v>
          </cell>
          <cell r="K52">
            <v>63677231.028331682</v>
          </cell>
          <cell r="L52">
            <v>30.311756626391798</v>
          </cell>
          <cell r="M52">
            <v>8280022</v>
          </cell>
          <cell r="N52">
            <v>98237</v>
          </cell>
          <cell r="O52">
            <v>55880435</v>
          </cell>
          <cell r="P52">
            <v>64258694</v>
          </cell>
          <cell r="Q52">
            <v>27.116702354008208</v>
          </cell>
          <cell r="R52">
            <v>8280022</v>
          </cell>
          <cell r="S52">
            <v>98237</v>
          </cell>
          <cell r="T52">
            <v>67835937.497088671</v>
          </cell>
          <cell r="U52">
            <v>76214196.497088671</v>
          </cell>
          <cell r="V52">
            <v>28.584066305036039</v>
          </cell>
          <cell r="W52">
            <v>8280021.9132500002</v>
          </cell>
          <cell r="X52">
            <v>98236.63</v>
          </cell>
          <cell r="Y52">
            <v>69129140.776670218</v>
          </cell>
          <cell r="Z52">
            <v>77507399.319976509</v>
          </cell>
          <cell r="AA52">
            <v>28.259178273150727</v>
          </cell>
          <cell r="AB52">
            <v>8280021.9132500002</v>
          </cell>
          <cell r="AC52">
            <v>98236.63</v>
          </cell>
          <cell r="AD52">
            <v>84458599.918900236</v>
          </cell>
          <cell r="AE52">
            <v>92836858.462206542</v>
          </cell>
          <cell r="AF52">
            <v>33.848295215945733</v>
          </cell>
        </row>
        <row r="53">
          <cell r="B53" t="str">
            <v>Total</v>
          </cell>
          <cell r="C53">
            <v>41430596.940650001</v>
          </cell>
          <cell r="D53">
            <v>16283756.984056292</v>
          </cell>
          <cell r="E53">
            <v>137827971.09120822</v>
          </cell>
          <cell r="F53">
            <v>195542325.0159145</v>
          </cell>
          <cell r="G53">
            <v>100</v>
          </cell>
          <cell r="H53">
            <v>43546239.609250002</v>
          </cell>
          <cell r="I53">
            <v>16248326.324056292</v>
          </cell>
          <cell r="J53">
            <v>150279801.62376648</v>
          </cell>
          <cell r="K53">
            <v>210074367.55707282</v>
          </cell>
          <cell r="L53">
            <v>99.999999999999986</v>
          </cell>
          <cell r="M53">
            <v>43696242</v>
          </cell>
          <cell r="N53">
            <v>16248325.691</v>
          </cell>
          <cell r="O53">
            <v>177026333.71546</v>
          </cell>
          <cell r="P53">
            <v>236970901.40645999</v>
          </cell>
          <cell r="Q53">
            <v>100.00000000000003</v>
          </cell>
          <cell r="R53">
            <v>45268316.620999999</v>
          </cell>
          <cell r="S53">
            <v>16248326</v>
          </cell>
          <cell r="T53">
            <v>205115108.38239384</v>
          </cell>
          <cell r="U53">
            <v>266631751.0033938</v>
          </cell>
          <cell r="V53">
            <v>100.31151128733705</v>
          </cell>
          <cell r="W53">
            <v>48489298.136250004</v>
          </cell>
          <cell r="X53">
            <v>16966118.292560268</v>
          </cell>
          <cell r="Y53">
            <v>208817949.09789014</v>
          </cell>
          <cell r="Z53">
            <v>274273365.52675676</v>
          </cell>
          <cell r="AA53">
            <v>99.801413369748431</v>
          </cell>
          <cell r="AB53">
            <v>49924633.731849998</v>
          </cell>
          <cell r="AC53">
            <v>16966118.867265474</v>
          </cell>
          <cell r="AD53">
            <v>271451773.86074466</v>
          </cell>
          <cell r="AE53">
            <v>338342526.45991641</v>
          </cell>
          <cell r="AF53">
            <v>123.1417062181323</v>
          </cell>
        </row>
        <row r="54">
          <cell r="C54">
            <v>41430596.940650001</v>
          </cell>
          <cell r="D54">
            <v>16283756.984056292</v>
          </cell>
          <cell r="E54">
            <v>137827971.09120822</v>
          </cell>
          <cell r="F54">
            <v>195542325.0159145</v>
          </cell>
          <cell r="G54">
            <v>100</v>
          </cell>
          <cell r="H54">
            <v>43546239.609250002</v>
          </cell>
          <cell r="I54">
            <v>16248326.324056292</v>
          </cell>
          <cell r="J54">
            <v>150279801.62376648</v>
          </cell>
          <cell r="K54">
            <v>210074367.55707282</v>
          </cell>
          <cell r="L54">
            <v>99.999999999999986</v>
          </cell>
          <cell r="M54">
            <v>43696242</v>
          </cell>
          <cell r="N54">
            <v>16248325.691</v>
          </cell>
          <cell r="O54">
            <v>177026333.71546</v>
          </cell>
          <cell r="P54">
            <v>236970901.40645999</v>
          </cell>
          <cell r="Q54">
            <v>100.00000000000003</v>
          </cell>
          <cell r="S54" t="str">
            <v xml:space="preserve">MBSL </v>
          </cell>
          <cell r="T54" t="str">
            <v xml:space="preserve">General </v>
          </cell>
          <cell r="U54" t="str">
            <v xml:space="preserve">Life </v>
          </cell>
          <cell r="V54" t="str">
            <v>Total</v>
          </cell>
        </row>
        <row r="55">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S55" t="str">
            <v xml:space="preserve">Stated Capital </v>
          </cell>
          <cell r="T55">
            <v>1880022</v>
          </cell>
          <cell r="V55">
            <v>1880022</v>
          </cell>
        </row>
        <row r="56">
          <cell r="S56" t="str">
            <v>Other Reserves</v>
          </cell>
          <cell r="T56">
            <v>6153</v>
          </cell>
          <cell r="V56">
            <v>15074</v>
          </cell>
        </row>
        <row r="57">
          <cell r="S57" t="str">
            <v>Revaluation reserves</v>
          </cell>
          <cell r="V57">
            <v>0</v>
          </cell>
        </row>
        <row r="58">
          <cell r="S58" t="str">
            <v xml:space="preserve">Retained Earnings </v>
          </cell>
          <cell r="T58">
            <v>-1421600</v>
          </cell>
          <cell r="V58">
            <v>-1334239</v>
          </cell>
        </row>
        <row r="59">
          <cell r="S59" t="str">
            <v>Total Shareholders' Equity (33 to 35)</v>
          </cell>
          <cell r="T59">
            <v>464575</v>
          </cell>
          <cell r="V59">
            <v>560857</v>
          </cell>
        </row>
        <row r="61">
          <cell r="S61" t="str">
            <v xml:space="preserve">SLIC </v>
          </cell>
          <cell r="T61">
            <v>2021</v>
          </cell>
        </row>
        <row r="62">
          <cell r="S62" t="str">
            <v xml:space="preserve">Stated Capital </v>
          </cell>
          <cell r="T62">
            <v>6000000</v>
          </cell>
          <cell r="U62">
            <v>3260333.1994100004</v>
          </cell>
          <cell r="V62">
            <v>9260333.1994100008</v>
          </cell>
        </row>
        <row r="63">
          <cell r="S63" t="str">
            <v>Other Reserves</v>
          </cell>
          <cell r="T63">
            <v>2640019</v>
          </cell>
          <cell r="U63">
            <v>71672.755080000003</v>
          </cell>
          <cell r="V63">
            <v>2711691.75508</v>
          </cell>
        </row>
        <row r="64">
          <cell r="S64" t="str">
            <v>Revaluation reserves</v>
          </cell>
          <cell r="T64">
            <v>9422000</v>
          </cell>
          <cell r="U64">
            <v>98236.6300562916</v>
          </cell>
          <cell r="V64">
            <v>9520236.6300562918</v>
          </cell>
        </row>
        <row r="65">
          <cell r="S65" t="str">
            <v xml:space="preserve">restricted regulatory reserves </v>
          </cell>
          <cell r="U65">
            <v>14771445.032443577</v>
          </cell>
          <cell r="V65">
            <v>14771445.032443577</v>
          </cell>
        </row>
        <row r="66">
          <cell r="S66" t="str">
            <v xml:space="preserve">Retained Earnings </v>
          </cell>
          <cell r="T66">
            <v>34964984</v>
          </cell>
          <cell r="V66">
            <v>34964984</v>
          </cell>
        </row>
        <row r="67">
          <cell r="S67" t="str">
            <v>Total Shareholders' Equity (33 to 35)</v>
          </cell>
          <cell r="T67">
            <v>53027003</v>
          </cell>
          <cell r="U67">
            <v>18201687.61698987</v>
          </cell>
          <cell r="V67">
            <v>71228690.616989866</v>
          </cell>
        </row>
        <row r="72">
          <cell r="S72">
            <v>2020</v>
          </cell>
          <cell r="U72">
            <v>2021</v>
          </cell>
        </row>
        <row r="73">
          <cell r="R73" t="str">
            <v>MBSL Life</v>
          </cell>
          <cell r="S73">
            <v>1880022</v>
          </cell>
          <cell r="T73">
            <v>560857</v>
          </cell>
          <cell r="U73">
            <v>1880022</v>
          </cell>
          <cell r="V73">
            <v>464575</v>
          </cell>
        </row>
        <row r="74">
          <cell r="R74" t="str">
            <v>MBSL Gen</v>
          </cell>
          <cell r="S74">
            <v>400000</v>
          </cell>
          <cell r="T74">
            <v>468811</v>
          </cell>
          <cell r="U74">
            <v>400000</v>
          </cell>
          <cell r="V74">
            <v>502406</v>
          </cell>
        </row>
        <row r="75">
          <cell r="S75">
            <v>2280022</v>
          </cell>
          <cell r="T75">
            <v>1029668</v>
          </cell>
          <cell r="U75">
            <v>2280022</v>
          </cell>
          <cell r="V75">
            <v>966981</v>
          </cell>
        </row>
        <row r="77">
          <cell r="S77" t="str">
            <v>SLIC Life</v>
          </cell>
          <cell r="U77" t="str">
            <v>SLIC Gen</v>
          </cell>
          <cell r="AB77" t="str">
            <v>Total</v>
          </cell>
        </row>
        <row r="78">
          <cell r="S78">
            <v>2021</v>
          </cell>
          <cell r="T78">
            <v>2020</v>
          </cell>
          <cell r="U78">
            <v>2021</v>
          </cell>
          <cell r="V78">
            <v>2020</v>
          </cell>
          <cell r="AB78">
            <v>2021</v>
          </cell>
        </row>
        <row r="79">
          <cell r="R79" t="str">
            <v>Stated Capital</v>
          </cell>
          <cell r="S79">
            <v>0</v>
          </cell>
          <cell r="T79">
            <v>0</v>
          </cell>
          <cell r="U79">
            <v>6000000</v>
          </cell>
          <cell r="V79">
            <v>6000000</v>
          </cell>
          <cell r="AB79">
            <v>6000000</v>
          </cell>
        </row>
        <row r="80">
          <cell r="R80" t="str">
            <v xml:space="preserve"> Restricted Regulatory Reserve </v>
          </cell>
          <cell r="S80">
            <v>98237</v>
          </cell>
          <cell r="T80">
            <v>98237</v>
          </cell>
          <cell r="U80">
            <v>0</v>
          </cell>
          <cell r="V80">
            <v>0</v>
          </cell>
          <cell r="AB80">
            <v>98237</v>
          </cell>
        </row>
        <row r="81">
          <cell r="R81" t="str">
            <v>Othe Reserves</v>
          </cell>
          <cell r="S81">
            <v>18103451</v>
          </cell>
          <cell r="T81">
            <v>15929528</v>
          </cell>
          <cell r="U81">
            <v>47027003</v>
          </cell>
          <cell r="V81">
            <v>41201261</v>
          </cell>
          <cell r="AB81">
            <v>65130454</v>
          </cell>
        </row>
        <row r="82">
          <cell r="R82" t="str">
            <v>Total</v>
          </cell>
          <cell r="S82">
            <v>18201688</v>
          </cell>
          <cell r="T82">
            <v>16027765</v>
          </cell>
          <cell r="U82">
            <v>53027003</v>
          </cell>
          <cell r="V82">
            <v>47201261</v>
          </cell>
          <cell r="AB82">
            <v>71228691</v>
          </cell>
        </row>
        <row r="87">
          <cell r="Q87">
            <v>15193859.429369999</v>
          </cell>
          <cell r="R87">
            <v>14793859.429369999</v>
          </cell>
        </row>
        <row r="88">
          <cell r="Q88">
            <v>30074455.702</v>
          </cell>
          <cell r="R88">
            <v>21794433.702</v>
          </cell>
        </row>
        <row r="90">
          <cell r="M90" t="str">
            <v>New Table</v>
          </cell>
          <cell r="V90" t="str">
            <v>Life</v>
          </cell>
        </row>
        <row r="91">
          <cell r="M91" t="str">
            <v>Table 5</v>
          </cell>
          <cell r="V91" t="str">
            <v>Check</v>
          </cell>
          <cell r="X91">
            <v>2022</v>
          </cell>
          <cell r="Y91">
            <v>2021</v>
          </cell>
        </row>
        <row r="92">
          <cell r="M92" t="str">
            <v xml:space="preserve">Total Shareholders' Funds of Insurance Industry </v>
          </cell>
          <cell r="V92" t="str">
            <v xml:space="preserve">Stated Capital </v>
          </cell>
          <cell r="X92">
            <v>18414843.487</v>
          </cell>
          <cell r="Y92">
            <v>15193859.429369999</v>
          </cell>
        </row>
        <row r="93">
          <cell r="V93" t="str">
            <v>Other Reserves</v>
          </cell>
          <cell r="X93">
            <v>-6304803.6226497777</v>
          </cell>
          <cell r="Y93">
            <v>8602617.4683890007</v>
          </cell>
        </row>
        <row r="94">
          <cell r="M94" t="str">
            <v>Insurance Business Category</v>
          </cell>
          <cell r="O94">
            <v>2018</v>
          </cell>
          <cell r="P94">
            <v>2019</v>
          </cell>
          <cell r="Q94">
            <v>2020</v>
          </cell>
          <cell r="R94" t="str">
            <v>2021(a)</v>
          </cell>
          <cell r="S94" t="str">
            <v>2022(b)</v>
          </cell>
          <cell r="T94" t="str">
            <v>Trend</v>
          </cell>
          <cell r="V94" t="str">
            <v>Revaluation reserves</v>
          </cell>
          <cell r="X94">
            <v>3620063.4337898334</v>
          </cell>
          <cell r="Y94">
            <v>3458400.1712898333</v>
          </cell>
        </row>
        <row r="95">
          <cell r="M95" t="str">
            <v>Long Term</v>
          </cell>
          <cell r="N95" t="str">
            <v>Stated Capital</v>
          </cell>
          <cell r="O95">
            <v>13649754.771</v>
          </cell>
          <cell r="P95">
            <v>14354342.551000001</v>
          </cell>
          <cell r="Q95">
            <v>14504345</v>
          </cell>
          <cell r="R95">
            <v>14793860.620999999</v>
          </cell>
          <cell r="S95">
            <v>18014842.987000003</v>
          </cell>
          <cell r="V95" t="str">
            <v>Restricted regulatory reserve</v>
          </cell>
          <cell r="X95">
            <v>16248325.984000001</v>
          </cell>
          <cell r="Y95">
            <v>16248325.984056292</v>
          </cell>
        </row>
        <row r="96">
          <cell r="N96" t="str">
            <v>Total Other Reserves</v>
          </cell>
          <cell r="O96">
            <v>56640512.413891271</v>
          </cell>
          <cell r="P96">
            <v>67894168.426270813</v>
          </cell>
          <cell r="Q96">
            <v>78871012.715460002</v>
          </cell>
          <cell r="R96">
            <v>85583931.453875154</v>
          </cell>
          <cell r="S96">
            <v>84915296.783419311</v>
          </cell>
          <cell r="V96" t="str">
            <v xml:space="preserve">Retained Earnings </v>
          </cell>
          <cell r="X96">
            <v>106581000.00005037</v>
          </cell>
          <cell r="Y96">
            <v>95339158.984083608</v>
          </cell>
        </row>
        <row r="97">
          <cell r="N97" t="str">
            <v>One Off Surplus</v>
          </cell>
          <cell r="O97">
            <v>16150089.354</v>
          </cell>
          <cell r="P97">
            <v>16150089.694</v>
          </cell>
          <cell r="Q97">
            <v>16150088.691</v>
          </cell>
          <cell r="R97">
            <v>16150089</v>
          </cell>
          <cell r="S97">
            <v>16867881.662560269</v>
          </cell>
          <cell r="V97" t="str">
            <v>Total Shareholders' Equity (27 to 30)</v>
          </cell>
          <cell r="X97">
            <v>138559429.28219041</v>
          </cell>
          <cell r="Y97">
            <v>138842362.03718874</v>
          </cell>
        </row>
        <row r="98">
          <cell r="N98" t="str">
            <v xml:space="preserve">Total Shareholders' Funds </v>
          </cell>
          <cell r="O98">
            <v>86440356.538891271</v>
          </cell>
          <cell r="P98">
            <v>98398600.671270818</v>
          </cell>
          <cell r="Q98">
            <v>109525446.40646</v>
          </cell>
          <cell r="R98">
            <v>116527881.07487515</v>
          </cell>
          <cell r="S98">
            <v>119798021.43297958</v>
          </cell>
        </row>
        <row r="99">
          <cell r="M99" t="str">
            <v>General</v>
          </cell>
          <cell r="N99" t="str">
            <v>Stated Capital</v>
          </cell>
          <cell r="O99">
            <v>20700820.2564</v>
          </cell>
          <cell r="P99">
            <v>20911875.145</v>
          </cell>
          <cell r="Q99">
            <v>20911875</v>
          </cell>
          <cell r="R99">
            <v>22194434</v>
          </cell>
          <cell r="S99">
            <v>22194433.236000001</v>
          </cell>
          <cell r="V99" t="str">
            <v>Gen</v>
          </cell>
        </row>
        <row r="100">
          <cell r="N100" t="str">
            <v xml:space="preserve">Total Other Reserves </v>
          </cell>
          <cell r="O100">
            <v>26790621.444311418</v>
          </cell>
          <cell r="P100">
            <v>27086660.712470297</v>
          </cell>
          <cell r="Q100">
            <v>42274886</v>
          </cell>
          <cell r="R100">
            <v>51695239.431429997</v>
          </cell>
          <cell r="S100">
            <v>54773511.537800618</v>
          </cell>
          <cell r="V100" t="str">
            <v>Check</v>
          </cell>
          <cell r="X100">
            <v>2022</v>
          </cell>
          <cell r="Y100">
            <v>2021</v>
          </cell>
        </row>
        <row r="101">
          <cell r="N101" t="str">
            <v xml:space="preserve">Total Shareholders' Funds </v>
          </cell>
          <cell r="O101">
            <v>47491441.700711414</v>
          </cell>
          <cell r="P101">
            <v>47998535.857470296</v>
          </cell>
          <cell r="Q101">
            <v>63186761</v>
          </cell>
          <cell r="R101">
            <v>73889673.431429997</v>
          </cell>
          <cell r="S101">
            <v>76967944.773800611</v>
          </cell>
          <cell r="V101" t="str">
            <v>Stated Capital</v>
          </cell>
          <cell r="X101">
            <v>30074456.041000001</v>
          </cell>
          <cell r="Y101">
            <v>30074455.702</v>
          </cell>
          <cell r="Z101">
            <v>45268315.131370001</v>
          </cell>
        </row>
        <row r="102">
          <cell r="M102" t="str">
            <v>Composite Insurance Companies</v>
          </cell>
          <cell r="N102" t="str">
            <v>Stated Capital</v>
          </cell>
          <cell r="O102">
            <v>7080021.9132500002</v>
          </cell>
          <cell r="P102">
            <v>8280021.9132500002</v>
          </cell>
          <cell r="Q102">
            <v>8280022</v>
          </cell>
          <cell r="R102">
            <v>8280022</v>
          </cell>
          <cell r="S102">
            <v>8280021.9132500002</v>
          </cell>
          <cell r="V102" t="str">
            <v>Other Reserves</v>
          </cell>
          <cell r="X102">
            <v>2663785.6789999995</v>
          </cell>
          <cell r="Y102">
            <v>9612305.6270000003</v>
          </cell>
        </row>
        <row r="103">
          <cell r="N103" t="str">
            <v>Total Other Reserves</v>
          </cell>
          <cell r="O103">
            <v>54396837.233005516</v>
          </cell>
          <cell r="P103">
            <v>55298972.485025391</v>
          </cell>
          <cell r="Q103">
            <v>55880435</v>
          </cell>
          <cell r="R103">
            <v>67835937.497088671</v>
          </cell>
          <cell r="S103">
            <v>69129140.776670218</v>
          </cell>
          <cell r="V103" t="str">
            <v>Revaluation reserves</v>
          </cell>
          <cell r="X103">
            <v>10889307.03179447</v>
          </cell>
          <cell r="Y103">
            <v>10379581</v>
          </cell>
        </row>
        <row r="104">
          <cell r="N104" t="str">
            <v>One Off Surplus</v>
          </cell>
          <cell r="O104">
            <v>133667.63005629159</v>
          </cell>
          <cell r="P104">
            <v>98236.630056291586</v>
          </cell>
          <cell r="Q104">
            <v>98237</v>
          </cell>
          <cell r="R104">
            <v>98237</v>
          </cell>
          <cell r="S104">
            <v>98236.63</v>
          </cell>
          <cell r="V104" t="str">
            <v xml:space="preserve">Retained Earnings </v>
          </cell>
          <cell r="X104">
            <v>90799473.658069998</v>
          </cell>
          <cell r="Y104">
            <v>77723044.804430008</v>
          </cell>
        </row>
        <row r="105">
          <cell r="N105" t="str">
            <v xml:space="preserve">Total Shareholders' Funds </v>
          </cell>
          <cell r="O105">
            <v>61610526.776311807</v>
          </cell>
          <cell r="P105">
            <v>63677231.028331682</v>
          </cell>
          <cell r="Q105">
            <v>64258694</v>
          </cell>
          <cell r="R105">
            <v>76214196.497088671</v>
          </cell>
          <cell r="S105">
            <v>77507399.319920212</v>
          </cell>
          <cell r="V105" t="str">
            <v>Total Shareholders' Equity (27 to 30)</v>
          </cell>
          <cell r="X105">
            <v>134427022.40986449</v>
          </cell>
          <cell r="Y105">
            <v>127789387.13343</v>
          </cell>
          <cell r="Z105">
            <v>266631749.17061874</v>
          </cell>
        </row>
        <row r="106">
          <cell r="M106" t="str">
            <v>Total Shareholders' Funds (Long term + General + Composite)</v>
          </cell>
          <cell r="O106">
            <v>195542325.0159145</v>
          </cell>
          <cell r="P106">
            <v>210074367.55707282</v>
          </cell>
          <cell r="Q106">
            <v>236970901.40645999</v>
          </cell>
          <cell r="R106">
            <v>266631751.00339383</v>
          </cell>
          <cell r="S106">
            <v>274273365.52670038</v>
          </cell>
        </row>
        <row r="107">
          <cell r="X107">
            <v>272986451.69205487</v>
          </cell>
          <cell r="Y107">
            <v>266631749.17061874</v>
          </cell>
        </row>
        <row r="108">
          <cell r="M108" t="str">
            <v>Check</v>
          </cell>
          <cell r="O108">
            <v>195542325.0159145</v>
          </cell>
          <cell r="P108">
            <v>210074367.55707282</v>
          </cell>
          <cell r="Q108">
            <v>236970901.40645999</v>
          </cell>
          <cell r="R108">
            <v>266631751.0033938</v>
          </cell>
          <cell r="S108">
            <v>274273365.5267567</v>
          </cell>
          <cell r="X108">
            <v>-1286913.8347018361</v>
          </cell>
          <cell r="Y108">
            <v>-1.8327750563621521</v>
          </cell>
        </row>
        <row r="109">
          <cell r="M109" t="str">
            <v>Variance</v>
          </cell>
          <cell r="O109">
            <v>0</v>
          </cell>
          <cell r="P109">
            <v>0</v>
          </cell>
          <cell r="Q109">
            <v>0</v>
          </cell>
          <cell r="R109">
            <v>0</v>
          </cell>
          <cell r="S109">
            <v>-5.6326389312744141E-5</v>
          </cell>
        </row>
        <row r="110">
          <cell r="M110" t="str">
            <v>Note: 2021 published figures have been revised in line with the audit adjustments.</v>
          </cell>
        </row>
        <row r="111">
          <cell r="M111" t="str">
            <v xml:space="preserve">Better show separte totals for each items </v>
          </cell>
        </row>
      </sheetData>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6" sqref="G16"/>
    </sheetView>
  </sheetViews>
  <sheetFormatPr defaultRowHeight="14.4" x14ac:dyDescent="0.3"/>
  <sheetData>
    <row r="1" spans="1:1" x14ac:dyDescent="0.3">
      <c r="A1" t="s">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Normal="100" zoomScaleSheetLayoutView="100" workbookViewId="0"/>
  </sheetViews>
  <sheetFormatPr defaultColWidth="8.88671875" defaultRowHeight="13.2" x14ac:dyDescent="0.25"/>
  <cols>
    <col min="1" max="1" width="3.6640625" style="19" customWidth="1"/>
    <col min="2" max="2" width="19.5546875" style="19" customWidth="1"/>
    <col min="3" max="3" width="13.6640625" style="19" customWidth="1"/>
    <col min="4" max="8" width="12.6640625" style="19" customWidth="1"/>
    <col min="9" max="9" width="18.88671875" style="19" customWidth="1"/>
    <col min="10" max="10" width="3.5546875" style="5" customWidth="1"/>
    <col min="11" max="16384" width="8.88671875" style="19"/>
  </cols>
  <sheetData>
    <row r="1" spans="1:14" x14ac:dyDescent="0.25">
      <c r="B1" s="5"/>
      <c r="C1" s="5"/>
      <c r="D1" s="5"/>
      <c r="E1" s="5"/>
      <c r="F1" s="5"/>
      <c r="G1" s="5"/>
      <c r="H1" s="5"/>
      <c r="I1" s="5"/>
    </row>
    <row r="2" spans="1:14" x14ac:dyDescent="0.25">
      <c r="A2" s="5"/>
      <c r="B2" s="6" t="s">
        <v>87</v>
      </c>
      <c r="C2" s="5"/>
      <c r="D2" s="5"/>
      <c r="E2" s="5"/>
      <c r="F2" s="5"/>
      <c r="G2" s="5"/>
      <c r="H2" s="5"/>
      <c r="I2" s="5"/>
    </row>
    <row r="3" spans="1:14" x14ac:dyDescent="0.25">
      <c r="A3" s="5"/>
      <c r="B3" s="486" t="s">
        <v>30</v>
      </c>
      <c r="C3" s="486"/>
      <c r="D3" s="486"/>
      <c r="E3" s="486"/>
      <c r="F3" s="486"/>
      <c r="G3" s="486"/>
      <c r="H3" s="486"/>
      <c r="I3" s="391"/>
    </row>
    <row r="4" spans="1:14" ht="13.8" thickBot="1" x14ac:dyDescent="0.3">
      <c r="A4" s="5"/>
      <c r="B4" s="6"/>
      <c r="C4" s="5"/>
      <c r="D4" s="5"/>
      <c r="E4" s="5"/>
      <c r="F4" s="5"/>
      <c r="G4" s="22"/>
      <c r="H4" s="23"/>
      <c r="I4" s="5"/>
    </row>
    <row r="5" spans="1:14" ht="19.95" customHeight="1" thickBot="1" x14ac:dyDescent="0.3">
      <c r="A5" s="5"/>
      <c r="B5" s="82" t="s">
        <v>51</v>
      </c>
      <c r="C5" s="425" t="s">
        <v>52</v>
      </c>
      <c r="D5" s="86">
        <v>2019</v>
      </c>
      <c r="E5" s="84">
        <v>2020</v>
      </c>
      <c r="F5" s="84">
        <v>2021</v>
      </c>
      <c r="G5" s="84">
        <v>2022</v>
      </c>
      <c r="H5" s="84">
        <v>2023</v>
      </c>
      <c r="I5" s="85" t="s">
        <v>53</v>
      </c>
    </row>
    <row r="6" spans="1:14" ht="19.95" customHeight="1" x14ac:dyDescent="0.25">
      <c r="A6" s="5"/>
      <c r="B6" s="479" t="s">
        <v>88</v>
      </c>
      <c r="C6" s="426" t="s">
        <v>55</v>
      </c>
      <c r="D6" s="419">
        <v>6</v>
      </c>
      <c r="E6" s="419">
        <v>1.9</v>
      </c>
      <c r="F6" s="419">
        <v>9.1</v>
      </c>
      <c r="G6" s="419">
        <v>3</v>
      </c>
      <c r="H6" s="420">
        <v>5.2</v>
      </c>
      <c r="I6" s="27"/>
    </row>
    <row r="7" spans="1:14" ht="19.95" customHeight="1" x14ac:dyDescent="0.25">
      <c r="A7" s="5"/>
      <c r="B7" s="479"/>
      <c r="C7" s="426" t="s">
        <v>56</v>
      </c>
      <c r="D7" s="419">
        <v>4</v>
      </c>
      <c r="E7" s="419">
        <v>-7.3</v>
      </c>
      <c r="F7" s="419">
        <v>9.1</v>
      </c>
      <c r="G7" s="419">
        <v>7</v>
      </c>
      <c r="H7" s="420">
        <v>8.1999999999999993</v>
      </c>
      <c r="I7" s="27"/>
    </row>
    <row r="8" spans="1:14" ht="19.95" customHeight="1" x14ac:dyDescent="0.25">
      <c r="A8" s="5"/>
      <c r="B8" s="479"/>
      <c r="C8" s="426" t="s">
        <v>57</v>
      </c>
      <c r="D8" s="419">
        <v>2.2999999999999998</v>
      </c>
      <c r="E8" s="419">
        <v>-6.3</v>
      </c>
      <c r="F8" s="419">
        <v>1.7</v>
      </c>
      <c r="G8" s="419">
        <v>2.5</v>
      </c>
      <c r="H8" s="420">
        <v>1.9</v>
      </c>
      <c r="I8" s="27"/>
    </row>
    <row r="9" spans="1:14" ht="19.95" customHeight="1" x14ac:dyDescent="0.25">
      <c r="A9" s="5"/>
      <c r="B9" s="479"/>
      <c r="C9" s="426" t="s">
        <v>58</v>
      </c>
      <c r="D9" s="419">
        <v>4.3</v>
      </c>
      <c r="E9" s="419">
        <v>-5.7</v>
      </c>
      <c r="F9" s="419">
        <v>3.8</v>
      </c>
      <c r="G9" s="419">
        <v>8.6999999999999993</v>
      </c>
      <c r="H9" s="420">
        <v>3.7</v>
      </c>
      <c r="I9" s="27"/>
    </row>
    <row r="10" spans="1:14" ht="19.95" customHeight="1" x14ac:dyDescent="0.25">
      <c r="A10" s="5"/>
      <c r="B10" s="479"/>
      <c r="C10" s="426" t="s">
        <v>59</v>
      </c>
      <c r="D10" s="419">
        <v>5</v>
      </c>
      <c r="E10" s="419">
        <v>-2</v>
      </c>
      <c r="F10" s="419">
        <v>3.7</v>
      </c>
      <c r="G10" s="419">
        <v>5.3</v>
      </c>
      <c r="H10" s="420">
        <v>5</v>
      </c>
      <c r="I10" s="27"/>
    </row>
    <row r="11" spans="1:14" ht="19.95" customHeight="1" x14ac:dyDescent="0.25">
      <c r="A11" s="5"/>
      <c r="B11" s="479"/>
      <c r="C11" s="426" t="s">
        <v>60</v>
      </c>
      <c r="D11" s="419">
        <v>7</v>
      </c>
      <c r="E11" s="419">
        <v>2.9</v>
      </c>
      <c r="F11" s="419">
        <v>2.6</v>
      </c>
      <c r="G11" s="419">
        <v>8.1999999999999993</v>
      </c>
      <c r="H11" s="420">
        <v>5</v>
      </c>
      <c r="I11" s="27"/>
    </row>
    <row r="12" spans="1:14" ht="19.95" customHeight="1" x14ac:dyDescent="0.25">
      <c r="A12" s="5"/>
      <c r="B12" s="479"/>
      <c r="C12" s="426" t="s">
        <v>61</v>
      </c>
      <c r="D12" s="419">
        <v>6</v>
      </c>
      <c r="E12" s="419">
        <v>-9.3000000000000007</v>
      </c>
      <c r="F12" s="419">
        <v>5.8</v>
      </c>
      <c r="G12" s="419">
        <v>7.6</v>
      </c>
      <c r="H12" s="420">
        <v>5.6</v>
      </c>
      <c r="I12" s="27"/>
    </row>
    <row r="13" spans="1:14" ht="19.95" customHeight="1" x14ac:dyDescent="0.25">
      <c r="A13" s="5"/>
      <c r="B13" s="479"/>
      <c r="C13" s="426" t="s">
        <v>62</v>
      </c>
      <c r="D13" s="419">
        <v>1</v>
      </c>
      <c r="E13" s="419">
        <v>-1.3</v>
      </c>
      <c r="F13" s="419">
        <v>6.5</v>
      </c>
      <c r="G13" s="419">
        <v>4.3</v>
      </c>
      <c r="H13" s="420">
        <v>-0.1</v>
      </c>
      <c r="I13" s="27"/>
    </row>
    <row r="14" spans="1:14" ht="19.95" customHeight="1" x14ac:dyDescent="0.25">
      <c r="A14" s="5"/>
      <c r="B14" s="480"/>
      <c r="C14" s="431" t="s">
        <v>63</v>
      </c>
      <c r="D14" s="421">
        <v>-0.2</v>
      </c>
      <c r="E14" s="421">
        <v>-4.5999999999999996</v>
      </c>
      <c r="F14" s="421">
        <v>4.2</v>
      </c>
      <c r="G14" s="421">
        <v>-7.3</v>
      </c>
      <c r="H14" s="421">
        <v>-2.2999999999999998</v>
      </c>
      <c r="I14" s="418"/>
    </row>
    <row r="15" spans="1:14" x14ac:dyDescent="0.25">
      <c r="A15" s="5"/>
      <c r="B15" s="29"/>
      <c r="C15" s="30"/>
      <c r="D15" s="31"/>
      <c r="E15" s="31"/>
      <c r="F15" s="31"/>
      <c r="G15" s="31"/>
      <c r="H15" s="31"/>
      <c r="I15" s="5"/>
      <c r="N15" s="430"/>
    </row>
    <row r="16" spans="1:14" x14ac:dyDescent="0.25">
      <c r="A16" s="5"/>
      <c r="B16" s="485" t="s">
        <v>64</v>
      </c>
      <c r="C16" s="485"/>
      <c r="D16" s="485"/>
      <c r="E16" s="485"/>
      <c r="F16" s="485"/>
      <c r="G16" s="485"/>
      <c r="H16" s="485"/>
      <c r="I16" s="485"/>
    </row>
    <row r="17" spans="1:9" ht="22.95" customHeight="1" x14ac:dyDescent="0.25">
      <c r="A17" s="5"/>
      <c r="B17" s="485"/>
      <c r="C17" s="485"/>
      <c r="D17" s="485"/>
      <c r="E17" s="485"/>
      <c r="F17" s="485"/>
      <c r="G17" s="485"/>
      <c r="H17" s="485"/>
      <c r="I17" s="485"/>
    </row>
    <row r="18" spans="1:9" x14ac:dyDescent="0.25">
      <c r="A18" s="5"/>
      <c r="B18" s="5"/>
      <c r="C18" s="5"/>
      <c r="D18" s="5"/>
      <c r="E18" s="5"/>
      <c r="F18" s="5"/>
      <c r="G18" s="5"/>
      <c r="H18" s="5"/>
      <c r="I18" s="118"/>
    </row>
    <row r="22" spans="1:9" x14ac:dyDescent="0.25">
      <c r="I22" s="5"/>
    </row>
  </sheetData>
  <mergeCells count="3">
    <mergeCell ref="B16:I17"/>
    <mergeCell ref="B6:B14"/>
    <mergeCell ref="B3:H3"/>
  </mergeCells>
  <pageMargins left="0.7" right="0.7" top="0.75" bottom="0.75" header="0.3" footer="0.3"/>
  <pageSetup scale="72" orientation="portrait" r:id="rId1"/>
  <extLst>
    <ext xmlns:x14="http://schemas.microsoft.com/office/spreadsheetml/2009/9/main" uri="{05C60535-1F16-4fd2-B633-F4F36F0B64E0}">
      <x14:sparklineGroups xmlns:xm="http://schemas.microsoft.com/office/excel/2006/main">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'5.GDP Growth Rate'!D12:H12</xm:f>
              <xm:sqref>I12</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'5.GDP Growth Rate'!D11:H11</xm:f>
              <xm:sqref>I11</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'5.GDP Growth Rate'!D10:H10</xm:f>
              <xm:sqref>I10</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'5.GDP Growth Rate'!D9:H9</xm:f>
              <xm:sqref>I9</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'5.GDP Growth Rate'!D8:H8</xm:f>
              <xm:sqref>I8</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'5.GDP Growth Rate'!D7:H7</xm:f>
              <xm:sqref>I7</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'5.GDP Growth Rate'!D6:H6</xm:f>
              <xm:sqref>I6</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'5.GDP Growth Rate'!D15:H15</xm:f>
              <xm:sqref>I15</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'5.GDP Growth Rate'!D13:H13</xm:f>
              <xm:sqref>I13</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'5.GDP Growth Rate'!D14:H14</xm:f>
              <xm:sqref>I14</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view="pageBreakPreview" zoomScaleNormal="100" zoomScaleSheetLayoutView="100" workbookViewId="0"/>
  </sheetViews>
  <sheetFormatPr defaultColWidth="8.88671875" defaultRowHeight="12" customHeight="1" x14ac:dyDescent="0.25"/>
  <cols>
    <col min="1" max="1" width="3.6640625" style="19" customWidth="1"/>
    <col min="2" max="2" width="21.6640625" style="19" customWidth="1"/>
    <col min="3" max="3" width="13.6640625" style="19" customWidth="1"/>
    <col min="4" max="8" width="12.6640625" style="19" customWidth="1"/>
    <col min="9" max="9" width="15.6640625" style="19" customWidth="1"/>
    <col min="10" max="10" width="3.88671875" style="19" customWidth="1"/>
    <col min="11" max="16384" width="8.88671875" style="19"/>
  </cols>
  <sheetData>
    <row r="1" spans="1:10" ht="12" customHeight="1" x14ac:dyDescent="0.25">
      <c r="A1" s="5"/>
      <c r="B1" s="5"/>
      <c r="C1" s="5"/>
      <c r="D1" s="5"/>
      <c r="E1" s="5"/>
      <c r="F1" s="5"/>
      <c r="G1" s="5"/>
      <c r="H1" s="5"/>
      <c r="I1" s="5"/>
      <c r="J1" s="5"/>
    </row>
    <row r="2" spans="1:10" ht="12" customHeight="1" x14ac:dyDescent="0.25">
      <c r="A2" s="5"/>
      <c r="B2" s="6" t="s">
        <v>89</v>
      </c>
      <c r="C2" s="5"/>
      <c r="D2" s="5"/>
      <c r="E2" s="5"/>
      <c r="F2" s="5"/>
      <c r="G2" s="5"/>
      <c r="H2" s="5"/>
      <c r="I2" s="5"/>
      <c r="J2" s="5"/>
    </row>
    <row r="3" spans="1:10" ht="12" customHeight="1" x14ac:dyDescent="0.25">
      <c r="A3" s="5"/>
      <c r="B3" s="397" t="s">
        <v>90</v>
      </c>
      <c r="C3" s="391"/>
      <c r="D3" s="391"/>
      <c r="E3" s="391"/>
      <c r="F3" s="391"/>
      <c r="G3" s="398" t="s">
        <v>91</v>
      </c>
      <c r="H3" s="390" t="s">
        <v>50</v>
      </c>
      <c r="I3" s="391"/>
      <c r="J3" s="5"/>
    </row>
    <row r="4" spans="1:10" ht="12" customHeight="1" thickBot="1" x14ac:dyDescent="0.3">
      <c r="A4" s="5"/>
      <c r="B4" s="6"/>
      <c r="C4" s="5"/>
      <c r="D4" s="5"/>
      <c r="E4" s="5"/>
      <c r="F4" s="5"/>
      <c r="G4" s="22"/>
      <c r="H4" s="23"/>
      <c r="I4" s="5"/>
      <c r="J4" s="5"/>
    </row>
    <row r="5" spans="1:10" ht="19.95" customHeight="1" x14ac:dyDescent="0.25">
      <c r="A5" s="5"/>
      <c r="B5" s="82" t="s">
        <v>51</v>
      </c>
      <c r="C5" s="83" t="s">
        <v>52</v>
      </c>
      <c r="D5" s="86">
        <v>2019</v>
      </c>
      <c r="E5" s="84">
        <v>2020</v>
      </c>
      <c r="F5" s="84">
        <v>2021</v>
      </c>
      <c r="G5" s="84">
        <v>2022</v>
      </c>
      <c r="H5" s="84">
        <v>2023</v>
      </c>
      <c r="I5" s="85" t="s">
        <v>53</v>
      </c>
      <c r="J5" s="5"/>
    </row>
    <row r="6" spans="1:10" ht="19.95" customHeight="1" x14ac:dyDescent="0.25">
      <c r="A6" s="5"/>
      <c r="B6" s="479" t="s">
        <v>92</v>
      </c>
      <c r="C6" s="426" t="s">
        <v>55</v>
      </c>
      <c r="D6" s="416">
        <v>1435</v>
      </c>
      <c r="E6" s="416">
        <v>1439.9</v>
      </c>
      <c r="F6" s="416">
        <v>1444.7</v>
      </c>
      <c r="G6" s="416">
        <v>1427</v>
      </c>
      <c r="H6" s="417">
        <v>1426</v>
      </c>
      <c r="I6" s="27"/>
      <c r="J6" s="5"/>
    </row>
    <row r="7" spans="1:10" ht="19.95" customHeight="1" x14ac:dyDescent="0.25">
      <c r="A7" s="5"/>
      <c r="B7" s="479"/>
      <c r="C7" s="426" t="s">
        <v>56</v>
      </c>
      <c r="D7" s="416">
        <v>1368</v>
      </c>
      <c r="E7" s="416">
        <v>1381.7</v>
      </c>
      <c r="F7" s="416">
        <v>1395.1</v>
      </c>
      <c r="G7" s="416">
        <v>1422</v>
      </c>
      <c r="H7" s="417">
        <v>1433</v>
      </c>
      <c r="I7" s="27"/>
      <c r="J7" s="5"/>
    </row>
    <row r="8" spans="1:10" ht="19.95" customHeight="1" x14ac:dyDescent="0.25">
      <c r="A8" s="5"/>
      <c r="B8" s="479"/>
      <c r="C8" s="426" t="s">
        <v>57</v>
      </c>
      <c r="D8" s="416">
        <v>70</v>
      </c>
      <c r="E8" s="416">
        <v>69.8</v>
      </c>
      <c r="F8" s="416">
        <v>70</v>
      </c>
      <c r="G8" s="416">
        <v>72</v>
      </c>
      <c r="H8" s="417">
        <v>72</v>
      </c>
      <c r="I8" s="27"/>
      <c r="J8" s="5"/>
    </row>
    <row r="9" spans="1:10" ht="19.95" customHeight="1" x14ac:dyDescent="0.25">
      <c r="A9" s="5"/>
      <c r="B9" s="479"/>
      <c r="C9" s="426" t="s">
        <v>58</v>
      </c>
      <c r="D9" s="416">
        <v>32</v>
      </c>
      <c r="E9" s="416">
        <v>32.4</v>
      </c>
      <c r="F9" s="416">
        <v>32.799999999999997</v>
      </c>
      <c r="G9" s="416">
        <v>34</v>
      </c>
      <c r="H9" s="417">
        <v>34</v>
      </c>
      <c r="I9" s="27"/>
      <c r="J9" s="5"/>
    </row>
    <row r="10" spans="1:10" ht="19.95" customHeight="1" x14ac:dyDescent="0.25">
      <c r="A10" s="5"/>
      <c r="B10" s="479"/>
      <c r="C10" s="426" t="s">
        <v>59</v>
      </c>
      <c r="D10" s="416">
        <v>271</v>
      </c>
      <c r="E10" s="416">
        <v>273.89999999999998</v>
      </c>
      <c r="F10" s="416">
        <v>276.7</v>
      </c>
      <c r="G10" s="416">
        <v>276</v>
      </c>
      <c r="H10" s="417">
        <v>278</v>
      </c>
      <c r="I10" s="27"/>
      <c r="J10" s="5"/>
    </row>
    <row r="11" spans="1:10" ht="19.95" customHeight="1" x14ac:dyDescent="0.25">
      <c r="A11" s="5"/>
      <c r="B11" s="479"/>
      <c r="C11" s="426" t="s">
        <v>60</v>
      </c>
      <c r="D11" s="416">
        <v>96</v>
      </c>
      <c r="E11" s="416">
        <v>97.3</v>
      </c>
      <c r="F11" s="416">
        <v>98.1</v>
      </c>
      <c r="G11" s="416">
        <v>98</v>
      </c>
      <c r="H11" s="417">
        <v>99</v>
      </c>
      <c r="I11" s="27"/>
      <c r="J11" s="5"/>
    </row>
    <row r="12" spans="1:10" ht="19.95" customHeight="1" x14ac:dyDescent="0.25">
      <c r="A12" s="5"/>
      <c r="B12" s="479"/>
      <c r="C12" s="426" t="s">
        <v>61</v>
      </c>
      <c r="D12" s="416">
        <v>108</v>
      </c>
      <c r="E12" s="416">
        <v>109.8</v>
      </c>
      <c r="F12" s="416">
        <v>111.2</v>
      </c>
      <c r="G12" s="416">
        <v>116</v>
      </c>
      <c r="H12" s="417">
        <v>117</v>
      </c>
      <c r="I12" s="27"/>
      <c r="J12" s="5"/>
    </row>
    <row r="13" spans="1:10" ht="19.95" customHeight="1" x14ac:dyDescent="0.25">
      <c r="A13" s="5"/>
      <c r="B13" s="479"/>
      <c r="C13" s="426" t="s">
        <v>62</v>
      </c>
      <c r="D13" s="416">
        <v>217</v>
      </c>
      <c r="E13" s="416">
        <v>220.9</v>
      </c>
      <c r="F13" s="416">
        <v>225.2</v>
      </c>
      <c r="G13" s="416">
        <v>236</v>
      </c>
      <c r="H13" s="417">
        <v>240</v>
      </c>
      <c r="I13" s="27"/>
      <c r="J13" s="5"/>
    </row>
    <row r="14" spans="1:10" ht="19.95" customHeight="1" x14ac:dyDescent="0.25">
      <c r="A14" s="5"/>
      <c r="B14" s="480"/>
      <c r="C14" s="431" t="s">
        <v>63</v>
      </c>
      <c r="D14" s="407">
        <v>21.803000000000001</v>
      </c>
      <c r="E14" s="407">
        <v>21.919</v>
      </c>
      <c r="F14" s="407">
        <v>22.155999999999999</v>
      </c>
      <c r="G14" s="407">
        <v>22.181000000000001</v>
      </c>
      <c r="H14" s="407">
        <v>22.036999999999999</v>
      </c>
      <c r="I14" s="418"/>
      <c r="J14" s="5"/>
    </row>
    <row r="15" spans="1:10" ht="13.2" x14ac:dyDescent="0.25">
      <c r="A15" s="5"/>
      <c r="B15" s="29"/>
      <c r="C15" s="30"/>
      <c r="D15" s="32"/>
      <c r="E15" s="32"/>
      <c r="F15" s="32"/>
      <c r="G15" s="32"/>
      <c r="H15" s="32"/>
      <c r="I15" s="5"/>
      <c r="J15" s="5"/>
    </row>
    <row r="16" spans="1:10" ht="13.2" x14ac:dyDescent="0.25">
      <c r="A16" s="5"/>
      <c r="B16" s="485" t="s">
        <v>64</v>
      </c>
      <c r="C16" s="485"/>
      <c r="D16" s="485"/>
      <c r="E16" s="485"/>
      <c r="F16" s="485"/>
      <c r="G16" s="485"/>
      <c r="H16" s="485"/>
      <c r="I16" s="485"/>
      <c r="J16" s="5"/>
    </row>
    <row r="17" spans="1:10" ht="24.75" customHeight="1" x14ac:dyDescent="0.25">
      <c r="A17" s="5"/>
      <c r="B17" s="485"/>
      <c r="C17" s="485"/>
      <c r="D17" s="485"/>
      <c r="E17" s="485"/>
      <c r="F17" s="485"/>
      <c r="G17" s="485"/>
      <c r="H17" s="485"/>
      <c r="I17" s="485"/>
      <c r="J17" s="5"/>
    </row>
    <row r="18" spans="1:10" ht="15.6" customHeight="1" x14ac:dyDescent="0.25">
      <c r="A18" s="5"/>
      <c r="B18" s="5"/>
      <c r="C18" s="5"/>
      <c r="D18" s="5"/>
      <c r="E18" s="5"/>
      <c r="F18" s="5"/>
      <c r="G18" s="5"/>
      <c r="H18" s="5"/>
      <c r="I18" s="5"/>
      <c r="J18" s="118"/>
    </row>
  </sheetData>
  <mergeCells count="2">
    <mergeCell ref="B16:I17"/>
    <mergeCell ref="B6:B14"/>
  </mergeCells>
  <pageMargins left="0.7" right="0.7" top="0.75" bottom="0.75" header="0.3" footer="0.3"/>
  <pageSetup scale="71" orientation="portrait" r:id="rId1"/>
  <extLst>
    <ext xmlns:x14="http://schemas.microsoft.com/office/spreadsheetml/2009/9/main" uri="{05C60535-1F16-4fd2-B633-F4F36F0B64E0}">
      <x14:sparklineGroups xmlns:xm="http://schemas.microsoft.com/office/excel/2006/main">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'6.Population'!D12:H12</xm:f>
              <xm:sqref>I12</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'6.Population'!D11:H11</xm:f>
              <xm:sqref>I11</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'6.Population'!D10:H10</xm:f>
              <xm:sqref>I10</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'6.Population'!D9:H9</xm:f>
              <xm:sqref>I9</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'6.Population'!D8:H8</xm:f>
              <xm:sqref>I8</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'6.Population'!D7:H7</xm:f>
              <xm:sqref>I7</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'6.Population'!D14:H14</xm:f>
              <xm:sqref>I14</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'6.Population'!D6:H6</xm:f>
              <xm:sqref>I6</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'6.Population'!D13:H13</xm:f>
              <xm:sqref>I13</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1:R28"/>
  <sheetViews>
    <sheetView showGridLines="0" view="pageBreakPreview" zoomScaleNormal="55" zoomScaleSheetLayoutView="100" workbookViewId="0">
      <selection activeCell="V20" sqref="V20"/>
    </sheetView>
  </sheetViews>
  <sheetFormatPr defaultRowHeight="14.4" x14ac:dyDescent="0.3"/>
  <cols>
    <col min="1" max="1" width="3.44140625" customWidth="1"/>
    <col min="19" max="19" width="3.88671875" customWidth="1"/>
  </cols>
  <sheetData>
    <row r="1" spans="2:18" ht="17.399999999999999" customHeight="1" thickBot="1" x14ac:dyDescent="0.35"/>
    <row r="2" spans="2:18" ht="14.4" customHeight="1" x14ac:dyDescent="0.3">
      <c r="B2" s="487" t="s">
        <v>93</v>
      </c>
      <c r="C2" s="488"/>
      <c r="D2" s="488"/>
      <c r="E2" s="488"/>
      <c r="F2" s="488"/>
      <c r="G2" s="488"/>
      <c r="H2" s="488"/>
      <c r="I2" s="488"/>
      <c r="J2" s="488"/>
      <c r="K2" s="488"/>
      <c r="L2" s="488"/>
      <c r="M2" s="488"/>
      <c r="N2" s="488"/>
      <c r="O2" s="488"/>
      <c r="P2" s="488"/>
      <c r="Q2" s="488"/>
      <c r="R2" s="489"/>
    </row>
    <row r="3" spans="2:18" ht="14.4" customHeight="1" x14ac:dyDescent="0.3">
      <c r="B3" s="490"/>
      <c r="C3" s="491"/>
      <c r="D3" s="491"/>
      <c r="E3" s="491"/>
      <c r="F3" s="491"/>
      <c r="G3" s="491"/>
      <c r="H3" s="491"/>
      <c r="I3" s="491"/>
      <c r="J3" s="491"/>
      <c r="K3" s="491"/>
      <c r="L3" s="491"/>
      <c r="M3" s="491"/>
      <c r="N3" s="491"/>
      <c r="O3" s="491"/>
      <c r="P3" s="491"/>
      <c r="Q3" s="491"/>
      <c r="R3" s="492"/>
    </row>
    <row r="4" spans="2:18" ht="14.4" customHeight="1" x14ac:dyDescent="0.3">
      <c r="B4" s="490"/>
      <c r="C4" s="491"/>
      <c r="D4" s="491"/>
      <c r="E4" s="491"/>
      <c r="F4" s="491"/>
      <c r="G4" s="491"/>
      <c r="H4" s="491"/>
      <c r="I4" s="491"/>
      <c r="J4" s="491"/>
      <c r="K4" s="491"/>
      <c r="L4" s="491"/>
      <c r="M4" s="491"/>
      <c r="N4" s="491"/>
      <c r="O4" s="491"/>
      <c r="P4" s="491"/>
      <c r="Q4" s="491"/>
      <c r="R4" s="492"/>
    </row>
    <row r="5" spans="2:18" ht="14.4" customHeight="1" x14ac:dyDescent="0.3">
      <c r="B5" s="490"/>
      <c r="C5" s="491"/>
      <c r="D5" s="491"/>
      <c r="E5" s="491"/>
      <c r="F5" s="491"/>
      <c r="G5" s="491"/>
      <c r="H5" s="491"/>
      <c r="I5" s="491"/>
      <c r="J5" s="491"/>
      <c r="K5" s="491"/>
      <c r="L5" s="491"/>
      <c r="M5" s="491"/>
      <c r="N5" s="491"/>
      <c r="O5" s="491"/>
      <c r="P5" s="491"/>
      <c r="Q5" s="491"/>
      <c r="R5" s="492"/>
    </row>
    <row r="6" spans="2:18" ht="13.95" customHeight="1" x14ac:dyDescent="0.3">
      <c r="B6" s="490"/>
      <c r="C6" s="491"/>
      <c r="D6" s="491"/>
      <c r="E6" s="491"/>
      <c r="F6" s="491"/>
      <c r="G6" s="491"/>
      <c r="H6" s="491"/>
      <c r="I6" s="491"/>
      <c r="J6" s="491"/>
      <c r="K6" s="491"/>
      <c r="L6" s="491"/>
      <c r="M6" s="491"/>
      <c r="N6" s="491"/>
      <c r="O6" s="491"/>
      <c r="P6" s="491"/>
      <c r="Q6" s="491"/>
      <c r="R6" s="492"/>
    </row>
    <row r="7" spans="2:18" ht="14.4" hidden="1" customHeight="1" x14ac:dyDescent="0.3">
      <c r="B7" s="490"/>
      <c r="C7" s="491"/>
      <c r="D7" s="491"/>
      <c r="E7" s="491"/>
      <c r="F7" s="491"/>
      <c r="G7" s="491"/>
      <c r="H7" s="491"/>
      <c r="I7" s="491"/>
      <c r="J7" s="491"/>
      <c r="K7" s="491"/>
      <c r="L7" s="491"/>
      <c r="M7" s="491"/>
      <c r="N7" s="491"/>
      <c r="O7" s="491"/>
      <c r="P7" s="491"/>
      <c r="Q7" s="491"/>
      <c r="R7" s="492"/>
    </row>
    <row r="8" spans="2:18" ht="16.95" customHeight="1" x14ac:dyDescent="0.3">
      <c r="B8" s="490"/>
      <c r="C8" s="491"/>
      <c r="D8" s="491"/>
      <c r="E8" s="491"/>
      <c r="F8" s="491"/>
      <c r="G8" s="491"/>
      <c r="H8" s="491"/>
      <c r="I8" s="491"/>
      <c r="J8" s="491"/>
      <c r="K8" s="491"/>
      <c r="L8" s="491"/>
      <c r="M8" s="491"/>
      <c r="N8" s="491"/>
      <c r="O8" s="491"/>
      <c r="P8" s="491"/>
      <c r="Q8" s="491"/>
      <c r="R8" s="492"/>
    </row>
    <row r="9" spans="2:18" ht="14.4" customHeight="1" x14ac:dyDescent="0.3">
      <c r="B9" s="490"/>
      <c r="C9" s="491"/>
      <c r="D9" s="491"/>
      <c r="E9" s="491"/>
      <c r="F9" s="491"/>
      <c r="G9" s="491"/>
      <c r="H9" s="491"/>
      <c r="I9" s="491"/>
      <c r="J9" s="491"/>
      <c r="K9" s="491"/>
      <c r="L9" s="491"/>
      <c r="M9" s="491"/>
      <c r="N9" s="491"/>
      <c r="O9" s="491"/>
      <c r="P9" s="491"/>
      <c r="Q9" s="491"/>
      <c r="R9" s="492"/>
    </row>
    <row r="10" spans="2:18" ht="14.4" customHeight="1" x14ac:dyDescent="0.3">
      <c r="B10" s="490"/>
      <c r="C10" s="491"/>
      <c r="D10" s="491"/>
      <c r="E10" s="491"/>
      <c r="F10" s="491"/>
      <c r="G10" s="491"/>
      <c r="H10" s="491"/>
      <c r="I10" s="491"/>
      <c r="J10" s="491"/>
      <c r="K10" s="491"/>
      <c r="L10" s="491"/>
      <c r="M10" s="491"/>
      <c r="N10" s="491"/>
      <c r="O10" s="491"/>
      <c r="P10" s="491"/>
      <c r="Q10" s="491"/>
      <c r="R10" s="492"/>
    </row>
    <row r="11" spans="2:18" ht="14.4" customHeight="1" x14ac:dyDescent="0.3">
      <c r="B11" s="490"/>
      <c r="C11" s="491"/>
      <c r="D11" s="491"/>
      <c r="E11" s="491"/>
      <c r="F11" s="491"/>
      <c r="G11" s="491"/>
      <c r="H11" s="491"/>
      <c r="I11" s="491"/>
      <c r="J11" s="491"/>
      <c r="K11" s="491"/>
      <c r="L11" s="491"/>
      <c r="M11" s="491"/>
      <c r="N11" s="491"/>
      <c r="O11" s="491"/>
      <c r="P11" s="491"/>
      <c r="Q11" s="491"/>
      <c r="R11" s="492"/>
    </row>
    <row r="12" spans="2:18" ht="14.4" customHeight="1" x14ac:dyDescent="0.3">
      <c r="B12" s="490"/>
      <c r="C12" s="491"/>
      <c r="D12" s="491"/>
      <c r="E12" s="491"/>
      <c r="F12" s="491"/>
      <c r="G12" s="491"/>
      <c r="H12" s="491"/>
      <c r="I12" s="491"/>
      <c r="J12" s="491"/>
      <c r="K12" s="491"/>
      <c r="L12" s="491"/>
      <c r="M12" s="491"/>
      <c r="N12" s="491"/>
      <c r="O12" s="491"/>
      <c r="P12" s="491"/>
      <c r="Q12" s="491"/>
      <c r="R12" s="492"/>
    </row>
    <row r="13" spans="2:18" ht="14.4" customHeight="1" x14ac:dyDescent="0.3">
      <c r="B13" s="490"/>
      <c r="C13" s="491"/>
      <c r="D13" s="491"/>
      <c r="E13" s="491"/>
      <c r="F13" s="491"/>
      <c r="G13" s="491"/>
      <c r="H13" s="491"/>
      <c r="I13" s="491"/>
      <c r="J13" s="491"/>
      <c r="K13" s="491"/>
      <c r="L13" s="491"/>
      <c r="M13" s="491"/>
      <c r="N13" s="491"/>
      <c r="O13" s="491"/>
      <c r="P13" s="491"/>
      <c r="Q13" s="491"/>
      <c r="R13" s="492"/>
    </row>
    <row r="14" spans="2:18" ht="14.4" customHeight="1" x14ac:dyDescent="0.3">
      <c r="B14" s="490"/>
      <c r="C14" s="491"/>
      <c r="D14" s="491"/>
      <c r="E14" s="491"/>
      <c r="F14" s="491"/>
      <c r="G14" s="491"/>
      <c r="H14" s="491"/>
      <c r="I14" s="491"/>
      <c r="J14" s="491"/>
      <c r="K14" s="491"/>
      <c r="L14" s="491"/>
      <c r="M14" s="491"/>
      <c r="N14" s="491"/>
      <c r="O14" s="491"/>
      <c r="P14" s="491"/>
      <c r="Q14" s="491"/>
      <c r="R14" s="492"/>
    </row>
    <row r="15" spans="2:18" ht="14.4" customHeight="1" x14ac:dyDescent="0.3">
      <c r="B15" s="490"/>
      <c r="C15" s="491"/>
      <c r="D15" s="491"/>
      <c r="E15" s="491"/>
      <c r="F15" s="491"/>
      <c r="G15" s="491"/>
      <c r="H15" s="491"/>
      <c r="I15" s="491"/>
      <c r="J15" s="491"/>
      <c r="K15" s="491"/>
      <c r="L15" s="491"/>
      <c r="M15" s="491"/>
      <c r="N15" s="491"/>
      <c r="O15" s="491"/>
      <c r="P15" s="491"/>
      <c r="Q15" s="491"/>
      <c r="R15" s="492"/>
    </row>
    <row r="16" spans="2:18" ht="14.4" customHeight="1" x14ac:dyDescent="0.3">
      <c r="B16" s="490"/>
      <c r="C16" s="491"/>
      <c r="D16" s="491"/>
      <c r="E16" s="491"/>
      <c r="F16" s="491"/>
      <c r="G16" s="491"/>
      <c r="H16" s="491"/>
      <c r="I16" s="491"/>
      <c r="J16" s="491"/>
      <c r="K16" s="491"/>
      <c r="L16" s="491"/>
      <c r="M16" s="491"/>
      <c r="N16" s="491"/>
      <c r="O16" s="491"/>
      <c r="P16" s="491"/>
      <c r="Q16" s="491"/>
      <c r="R16" s="492"/>
    </row>
    <row r="17" spans="2:18" ht="14.4" customHeight="1" x14ac:dyDescent="0.3">
      <c r="B17" s="490"/>
      <c r="C17" s="491"/>
      <c r="D17" s="491"/>
      <c r="E17" s="491"/>
      <c r="F17" s="491"/>
      <c r="G17" s="491"/>
      <c r="H17" s="491"/>
      <c r="I17" s="491"/>
      <c r="J17" s="491"/>
      <c r="K17" s="491"/>
      <c r="L17" s="491"/>
      <c r="M17" s="491"/>
      <c r="N17" s="491"/>
      <c r="O17" s="491"/>
      <c r="P17" s="491"/>
      <c r="Q17" s="491"/>
      <c r="R17" s="492"/>
    </row>
    <row r="18" spans="2:18" ht="14.4" customHeight="1" x14ac:dyDescent="0.3">
      <c r="B18" s="490"/>
      <c r="C18" s="491"/>
      <c r="D18" s="491"/>
      <c r="E18" s="491"/>
      <c r="F18" s="491"/>
      <c r="G18" s="491"/>
      <c r="H18" s="491"/>
      <c r="I18" s="491"/>
      <c r="J18" s="491"/>
      <c r="K18" s="491"/>
      <c r="L18" s="491"/>
      <c r="M18" s="491"/>
      <c r="N18" s="491"/>
      <c r="O18" s="491"/>
      <c r="P18" s="491"/>
      <c r="Q18" s="491"/>
      <c r="R18" s="492"/>
    </row>
    <row r="19" spans="2:18" ht="14.4" customHeight="1" x14ac:dyDescent="0.3">
      <c r="B19" s="490"/>
      <c r="C19" s="491"/>
      <c r="D19" s="491"/>
      <c r="E19" s="491"/>
      <c r="F19" s="491"/>
      <c r="G19" s="491"/>
      <c r="H19" s="491"/>
      <c r="I19" s="491"/>
      <c r="J19" s="491"/>
      <c r="K19" s="491"/>
      <c r="L19" s="491"/>
      <c r="M19" s="491"/>
      <c r="N19" s="491"/>
      <c r="O19" s="491"/>
      <c r="P19" s="491"/>
      <c r="Q19" s="491"/>
      <c r="R19" s="492"/>
    </row>
    <row r="20" spans="2:18" ht="14.4" customHeight="1" x14ac:dyDescent="0.3">
      <c r="B20" s="490"/>
      <c r="C20" s="491"/>
      <c r="D20" s="491"/>
      <c r="E20" s="491"/>
      <c r="F20" s="491"/>
      <c r="G20" s="491"/>
      <c r="H20" s="491"/>
      <c r="I20" s="491"/>
      <c r="J20" s="491"/>
      <c r="K20" s="491"/>
      <c r="L20" s="491"/>
      <c r="M20" s="491"/>
      <c r="N20" s="491"/>
      <c r="O20" s="491"/>
      <c r="P20" s="491"/>
      <c r="Q20" s="491"/>
      <c r="R20" s="492"/>
    </row>
    <row r="21" spans="2:18" ht="14.4" customHeight="1" x14ac:dyDescent="0.3">
      <c r="B21" s="490"/>
      <c r="C21" s="491"/>
      <c r="D21" s="491"/>
      <c r="E21" s="491"/>
      <c r="F21" s="491"/>
      <c r="G21" s="491"/>
      <c r="H21" s="491"/>
      <c r="I21" s="491"/>
      <c r="J21" s="491"/>
      <c r="K21" s="491"/>
      <c r="L21" s="491"/>
      <c r="M21" s="491"/>
      <c r="N21" s="491"/>
      <c r="O21" s="491"/>
      <c r="P21" s="491"/>
      <c r="Q21" s="491"/>
      <c r="R21" s="492"/>
    </row>
    <row r="22" spans="2:18" ht="33.6" customHeight="1" x14ac:dyDescent="0.3">
      <c r="B22" s="490"/>
      <c r="C22" s="491"/>
      <c r="D22" s="491"/>
      <c r="E22" s="491"/>
      <c r="F22" s="491"/>
      <c r="G22" s="491"/>
      <c r="H22" s="491"/>
      <c r="I22" s="491"/>
      <c r="J22" s="491"/>
      <c r="K22" s="491"/>
      <c r="L22" s="491"/>
      <c r="M22" s="491"/>
      <c r="N22" s="491"/>
      <c r="O22" s="491"/>
      <c r="P22" s="491"/>
      <c r="Q22" s="491"/>
      <c r="R22" s="492"/>
    </row>
    <row r="23" spans="2:18" ht="33.6" customHeight="1" x14ac:dyDescent="0.3">
      <c r="B23" s="490"/>
      <c r="C23" s="491"/>
      <c r="D23" s="491"/>
      <c r="E23" s="491"/>
      <c r="F23" s="491"/>
      <c r="G23" s="491"/>
      <c r="H23" s="491"/>
      <c r="I23" s="491"/>
      <c r="J23" s="491"/>
      <c r="K23" s="491"/>
      <c r="L23" s="491"/>
      <c r="M23" s="491"/>
      <c r="N23" s="491"/>
      <c r="O23" s="491"/>
      <c r="P23" s="491"/>
      <c r="Q23" s="491"/>
      <c r="R23" s="492"/>
    </row>
    <row r="24" spans="2:18" ht="33.6" customHeight="1" x14ac:dyDescent="0.3">
      <c r="B24" s="490"/>
      <c r="C24" s="491"/>
      <c r="D24" s="491"/>
      <c r="E24" s="491"/>
      <c r="F24" s="491"/>
      <c r="G24" s="491"/>
      <c r="H24" s="491"/>
      <c r="I24" s="491"/>
      <c r="J24" s="491"/>
      <c r="K24" s="491"/>
      <c r="L24" s="491"/>
      <c r="M24" s="491"/>
      <c r="N24" s="491"/>
      <c r="O24" s="491"/>
      <c r="P24" s="491"/>
      <c r="Q24" s="491"/>
      <c r="R24" s="492"/>
    </row>
    <row r="25" spans="2:18" x14ac:dyDescent="0.3">
      <c r="B25" s="120"/>
      <c r="R25" s="15"/>
    </row>
    <row r="26" spans="2:18" x14ac:dyDescent="0.3">
      <c r="B26" s="120"/>
      <c r="R26" s="15"/>
    </row>
    <row r="27" spans="2:18" ht="15" thickBot="1" x14ac:dyDescent="0.35">
      <c r="B27" s="121"/>
      <c r="C27" s="16"/>
      <c r="D27" s="16"/>
      <c r="E27" s="16"/>
      <c r="F27" s="16"/>
      <c r="G27" s="16"/>
      <c r="H27" s="16"/>
      <c r="I27" s="16"/>
      <c r="J27" s="16"/>
      <c r="K27" s="16"/>
      <c r="L27" s="16"/>
      <c r="M27" s="16"/>
      <c r="N27" s="16"/>
      <c r="O27" s="16"/>
      <c r="P27" s="16"/>
      <c r="Q27" s="16"/>
      <c r="R27" s="17"/>
    </row>
    <row r="28" spans="2:18" ht="16.95" customHeight="1" x14ac:dyDescent="0.3"/>
  </sheetData>
  <mergeCells count="1">
    <mergeCell ref="B2:R24"/>
  </mergeCells>
  <pageMargins left="0.7" right="0.7" top="0.75" bottom="0.75" header="0.3" footer="0.3"/>
  <pageSetup scale="3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25"/>
  <sheetViews>
    <sheetView view="pageBreakPreview" zoomScaleNormal="100" zoomScaleSheetLayoutView="100" workbookViewId="0">
      <selection activeCell="H12" sqref="H12"/>
    </sheetView>
  </sheetViews>
  <sheetFormatPr defaultColWidth="8.88671875" defaultRowHeight="14.4" x14ac:dyDescent="0.3"/>
  <cols>
    <col min="1" max="1" width="3.5546875" style="1" customWidth="1"/>
    <col min="2" max="2" width="32.33203125" style="1" customWidth="1"/>
    <col min="3" max="3" width="48.6640625" style="1" customWidth="1"/>
    <col min="4" max="8" width="12.6640625" style="1" customWidth="1"/>
    <col min="9" max="9" width="15.6640625" style="1" customWidth="1"/>
    <col min="10" max="10" width="3.88671875" style="1" customWidth="1"/>
    <col min="11" max="16384" width="8.88671875" style="1"/>
  </cols>
  <sheetData>
    <row r="2" spans="2:19" x14ac:dyDescent="0.3">
      <c r="B2" s="498" t="s">
        <v>94</v>
      </c>
      <c r="C2" s="498"/>
      <c r="D2" s="498"/>
      <c r="E2" s="498"/>
      <c r="F2" s="498"/>
      <c r="G2" s="498"/>
      <c r="H2" s="498"/>
      <c r="I2" s="498"/>
    </row>
    <row r="3" spans="2:19" x14ac:dyDescent="0.3">
      <c r="B3" s="499" t="s">
        <v>33</v>
      </c>
      <c r="C3" s="499"/>
      <c r="D3" s="499"/>
      <c r="E3" s="499"/>
      <c r="F3" s="499"/>
      <c r="G3" s="499"/>
      <c r="H3" s="499"/>
      <c r="I3" s="499"/>
    </row>
    <row r="4" spans="2:19" ht="15" thickBot="1" x14ac:dyDescent="0.35"/>
    <row r="5" spans="2:19" ht="16.95" customHeight="1" thickBot="1" x14ac:dyDescent="0.35">
      <c r="B5" s="89" t="s">
        <v>51</v>
      </c>
      <c r="C5" s="145" t="s">
        <v>95</v>
      </c>
      <c r="D5" s="87">
        <v>2019</v>
      </c>
      <c r="E5" s="87">
        <v>2020</v>
      </c>
      <c r="F5" s="87">
        <v>2021</v>
      </c>
      <c r="G5" s="87" t="s">
        <v>96</v>
      </c>
      <c r="H5" s="87" t="s">
        <v>97</v>
      </c>
      <c r="I5" s="88" t="s">
        <v>53</v>
      </c>
    </row>
    <row r="6" spans="2:19" ht="30.6" customHeight="1" x14ac:dyDescent="0.3">
      <c r="B6" s="466" t="s">
        <v>98</v>
      </c>
      <c r="C6" s="90" t="s">
        <v>99</v>
      </c>
      <c r="D6" s="45">
        <v>88787.040514490014</v>
      </c>
      <c r="E6" s="347">
        <v>103000</v>
      </c>
      <c r="F6" s="45">
        <v>124616.00731912261</v>
      </c>
      <c r="G6" s="45">
        <v>136317.04081384902</v>
      </c>
      <c r="H6" s="39">
        <v>152651.94806573199</v>
      </c>
      <c r="I6" s="250"/>
      <c r="O6" s="13"/>
      <c r="P6" s="13"/>
      <c r="Q6" s="13"/>
      <c r="R6" s="13"/>
      <c r="S6" s="13"/>
    </row>
    <row r="7" spans="2:19" ht="30.6" customHeight="1" x14ac:dyDescent="0.3">
      <c r="B7" s="466"/>
      <c r="C7" s="90" t="s">
        <v>100</v>
      </c>
      <c r="D7" s="45">
        <v>107684.74708455989</v>
      </c>
      <c r="E7" s="45">
        <v>105265</v>
      </c>
      <c r="F7" s="45">
        <v>108905.15700000001</v>
      </c>
      <c r="G7" s="45">
        <v>121578.93076603557</v>
      </c>
      <c r="H7" s="39">
        <v>124819.76263922102</v>
      </c>
      <c r="I7" s="250"/>
      <c r="O7" s="13"/>
      <c r="P7" s="13"/>
      <c r="Q7" s="13"/>
      <c r="R7" s="13"/>
      <c r="S7" s="13"/>
    </row>
    <row r="8" spans="2:19" ht="30.6" customHeight="1" x14ac:dyDescent="0.3">
      <c r="B8" s="497"/>
      <c r="C8" s="91" t="s">
        <v>101</v>
      </c>
      <c r="D8" s="348">
        <f>D6+D7</f>
        <v>196471.78759904992</v>
      </c>
      <c r="E8" s="348">
        <f t="shared" ref="E8:G8" si="0">E6+E7</f>
        <v>208265</v>
      </c>
      <c r="F8" s="348">
        <f t="shared" si="0"/>
        <v>233521.16431912262</v>
      </c>
      <c r="G8" s="348">
        <f t="shared" si="0"/>
        <v>257895.97157988459</v>
      </c>
      <c r="H8" s="349">
        <f>H6+H7</f>
        <v>277471.710704953</v>
      </c>
      <c r="I8" s="251"/>
      <c r="O8" s="13"/>
      <c r="P8" s="13"/>
      <c r="Q8" s="13"/>
      <c r="R8" s="13"/>
      <c r="S8" s="13"/>
    </row>
    <row r="9" spans="2:19" ht="30.6" customHeight="1" x14ac:dyDescent="0.3">
      <c r="B9" s="500" t="s">
        <v>102</v>
      </c>
      <c r="C9" s="92" t="s">
        <v>99</v>
      </c>
      <c r="D9" s="41">
        <v>10.58</v>
      </c>
      <c r="E9" s="42">
        <v>16.007921204660985</v>
      </c>
      <c r="F9" s="41">
        <v>20.986414872934574</v>
      </c>
      <c r="G9" s="41">
        <v>9.3896713162714658</v>
      </c>
      <c r="H9" s="36">
        <v>11.983026593270536</v>
      </c>
      <c r="I9" s="250"/>
      <c r="O9" s="13"/>
      <c r="P9" s="13"/>
      <c r="Q9" s="13"/>
      <c r="R9" s="13"/>
      <c r="S9" s="13"/>
    </row>
    <row r="10" spans="2:19" ht="30.6" customHeight="1" x14ac:dyDescent="0.3">
      <c r="B10" s="466"/>
      <c r="C10" s="93" t="s">
        <v>100</v>
      </c>
      <c r="D10" s="42">
        <v>7.06</v>
      </c>
      <c r="E10" s="408">
        <v>-2.2470657637889699</v>
      </c>
      <c r="F10" s="42">
        <v>3.4580886334489205</v>
      </c>
      <c r="G10" s="42">
        <v>11.637441343604658</v>
      </c>
      <c r="H10" s="37">
        <v>2.6656196536405261</v>
      </c>
      <c r="I10" s="250"/>
      <c r="O10" s="13"/>
      <c r="P10" s="13"/>
      <c r="Q10" s="13"/>
      <c r="R10" s="13"/>
      <c r="S10" s="13"/>
    </row>
    <row r="11" spans="2:19" ht="30.6" customHeight="1" x14ac:dyDescent="0.3">
      <c r="B11" s="497"/>
      <c r="C11" s="91" t="s">
        <v>103</v>
      </c>
      <c r="D11" s="43">
        <v>8.6199999999999992</v>
      </c>
      <c r="E11" s="44">
        <v>6</v>
      </c>
      <c r="F11" s="43">
        <v>12.126936508353596</v>
      </c>
      <c r="G11" s="43">
        <v>10.43794352937198</v>
      </c>
      <c r="H11" s="38">
        <v>7.5905563802126821</v>
      </c>
      <c r="I11" s="251"/>
      <c r="O11" s="13"/>
      <c r="P11" s="13"/>
      <c r="Q11" s="13"/>
      <c r="R11" s="13"/>
      <c r="S11" s="13"/>
    </row>
    <row r="12" spans="2:19" ht="30.6" customHeight="1" x14ac:dyDescent="0.3">
      <c r="B12" s="466" t="s">
        <v>104</v>
      </c>
      <c r="C12" s="94" t="s">
        <v>99</v>
      </c>
      <c r="D12" s="442">
        <v>0.55802300618748046</v>
      </c>
      <c r="E12" s="442">
        <v>0.6583152243384891</v>
      </c>
      <c r="F12" s="442">
        <v>0.70756306676767333</v>
      </c>
      <c r="G12" s="442">
        <v>0.56647706455223168</v>
      </c>
      <c r="H12" s="447">
        <v>0.5524862398325443</v>
      </c>
      <c r="I12" s="250"/>
      <c r="O12" s="13"/>
      <c r="P12" s="13"/>
      <c r="Q12" s="13"/>
      <c r="R12" s="13"/>
      <c r="S12" s="13"/>
    </row>
    <row r="13" spans="2:19" ht="30.6" customHeight="1" x14ac:dyDescent="0.3">
      <c r="B13" s="466"/>
      <c r="C13" s="90" t="s">
        <v>100</v>
      </c>
      <c r="D13" s="443">
        <v>0.67679433778241394</v>
      </c>
      <c r="E13" s="443">
        <v>0.67279176786399075</v>
      </c>
      <c r="F13" s="443">
        <v>0.61835769361798776</v>
      </c>
      <c r="G13" s="445">
        <v>0.50523159394130468</v>
      </c>
      <c r="H13" s="448">
        <v>0.45175447933123786</v>
      </c>
      <c r="I13" s="250"/>
      <c r="O13" s="13"/>
      <c r="P13" s="13"/>
      <c r="Q13" s="13"/>
      <c r="R13" s="13"/>
      <c r="S13" s="13"/>
    </row>
    <row r="14" spans="2:19" ht="30.6" customHeight="1" x14ac:dyDescent="0.3">
      <c r="B14" s="497"/>
      <c r="C14" s="91" t="s">
        <v>105</v>
      </c>
      <c r="D14" s="444">
        <v>1.2348173439698944</v>
      </c>
      <c r="E14" s="444">
        <v>1.3311069922024799</v>
      </c>
      <c r="F14" s="444">
        <v>1.3259207603856611</v>
      </c>
      <c r="G14" s="446">
        <v>1.0717086584935362</v>
      </c>
      <c r="H14" s="449">
        <v>1.0042407191637821</v>
      </c>
      <c r="I14" s="251"/>
      <c r="O14" s="13"/>
      <c r="P14" s="13"/>
      <c r="Q14" s="13"/>
      <c r="R14" s="13"/>
      <c r="S14" s="13"/>
    </row>
    <row r="15" spans="2:19" ht="30.6" customHeight="1" x14ac:dyDescent="0.3">
      <c r="B15" s="497" t="s">
        <v>106</v>
      </c>
      <c r="C15" s="494"/>
      <c r="D15" s="45">
        <v>4173.7149090399998</v>
      </c>
      <c r="E15" s="45">
        <v>3235.4740000000002</v>
      </c>
      <c r="F15" s="45">
        <v>3548.7849999999999</v>
      </c>
      <c r="G15" s="45">
        <v>2858.6877520799999</v>
      </c>
      <c r="H15" s="39">
        <v>2628.2410958800001</v>
      </c>
      <c r="I15" s="252"/>
      <c r="O15" s="13"/>
      <c r="P15" s="13"/>
      <c r="Q15" s="13"/>
      <c r="R15" s="13"/>
      <c r="S15" s="13"/>
    </row>
    <row r="16" spans="2:19" ht="30.6" customHeight="1" x14ac:dyDescent="0.3">
      <c r="B16" s="493" t="s">
        <v>107</v>
      </c>
      <c r="C16" s="494"/>
      <c r="D16" s="46">
        <v>9011.2272439136777</v>
      </c>
      <c r="E16" s="46">
        <v>9501.5739769150059</v>
      </c>
      <c r="F16" s="46">
        <v>10539.861180678941</v>
      </c>
      <c r="G16" s="46">
        <v>11626.886595729886</v>
      </c>
      <c r="H16" s="350">
        <v>12591.174420517902</v>
      </c>
      <c r="I16" s="252"/>
      <c r="O16" s="13"/>
      <c r="P16" s="13"/>
      <c r="Q16" s="13"/>
      <c r="R16" s="13"/>
      <c r="S16" s="13"/>
    </row>
    <row r="17" spans="2:19" ht="30.6" customHeight="1" x14ac:dyDescent="0.3">
      <c r="B17" s="493" t="s">
        <v>108</v>
      </c>
      <c r="C17" s="494"/>
      <c r="D17" s="45">
        <v>15911</v>
      </c>
      <c r="E17" s="46">
        <v>15646</v>
      </c>
      <c r="F17" s="45">
        <v>17612</v>
      </c>
      <c r="G17" s="45">
        <v>24064</v>
      </c>
      <c r="H17" s="39">
        <v>27630</v>
      </c>
      <c r="I17" s="252"/>
      <c r="O17" s="13"/>
      <c r="P17" s="13"/>
      <c r="Q17" s="13"/>
      <c r="R17" s="13"/>
      <c r="S17" s="13"/>
    </row>
    <row r="18" spans="2:19" ht="30.6" customHeight="1" x14ac:dyDescent="0.3">
      <c r="B18" s="493" t="s">
        <v>109</v>
      </c>
      <c r="C18" s="494"/>
      <c r="D18" s="409">
        <v>-0.2</v>
      </c>
      <c r="E18" s="409">
        <v>-4.5999999999999996</v>
      </c>
      <c r="F18" s="47">
        <v>4.2</v>
      </c>
      <c r="G18" s="409">
        <v>-7.3</v>
      </c>
      <c r="H18" s="429">
        <v>-2.2999999999999998</v>
      </c>
      <c r="I18" s="252"/>
      <c r="O18" s="13"/>
      <c r="P18" s="13"/>
      <c r="Q18" s="13"/>
      <c r="R18" s="13"/>
      <c r="S18" s="13"/>
    </row>
    <row r="19" spans="2:19" ht="30.6" customHeight="1" thickBot="1" x14ac:dyDescent="0.35">
      <c r="B19" s="495" t="s">
        <v>110</v>
      </c>
      <c r="C19" s="496"/>
      <c r="D19" s="48">
        <v>21803</v>
      </c>
      <c r="E19" s="48">
        <v>21919</v>
      </c>
      <c r="F19" s="48">
        <v>22156</v>
      </c>
      <c r="G19" s="48">
        <v>22181</v>
      </c>
      <c r="H19" s="40">
        <v>22037</v>
      </c>
      <c r="I19" s="253"/>
      <c r="O19" s="13"/>
      <c r="P19" s="13"/>
      <c r="Q19" s="13"/>
      <c r="R19" s="13"/>
      <c r="S19" s="13"/>
    </row>
    <row r="21" spans="2:19" x14ac:dyDescent="0.3">
      <c r="B21" s="481" t="s">
        <v>111</v>
      </c>
      <c r="C21" s="481"/>
      <c r="D21" s="481"/>
      <c r="E21" s="481"/>
      <c r="F21" s="481"/>
      <c r="G21" s="481"/>
      <c r="H21" s="481"/>
      <c r="I21" s="481"/>
    </row>
    <row r="22" spans="2:19" x14ac:dyDescent="0.3">
      <c r="B22" s="481"/>
      <c r="C22" s="481"/>
      <c r="D22" s="481"/>
      <c r="E22" s="481"/>
      <c r="F22" s="481"/>
      <c r="G22" s="481"/>
      <c r="H22" s="481"/>
      <c r="I22" s="481"/>
    </row>
    <row r="23" spans="2:19" x14ac:dyDescent="0.3">
      <c r="B23" s="5"/>
      <c r="C23" s="5"/>
      <c r="D23" s="5"/>
      <c r="E23" s="5"/>
      <c r="F23" s="5"/>
      <c r="G23" s="5"/>
      <c r="H23" s="5"/>
      <c r="I23" s="5"/>
    </row>
    <row r="24" spans="2:19" x14ac:dyDescent="0.3">
      <c r="B24" s="33" t="s">
        <v>112</v>
      </c>
      <c r="C24" s="5"/>
      <c r="D24" s="5"/>
      <c r="E24" s="5"/>
      <c r="F24" s="5"/>
      <c r="G24" s="5"/>
      <c r="H24" s="5"/>
      <c r="I24" s="5"/>
    </row>
    <row r="25" spans="2:19" x14ac:dyDescent="0.3">
      <c r="J25" s="119"/>
    </row>
  </sheetData>
  <mergeCells count="11">
    <mergeCell ref="B15:C15"/>
    <mergeCell ref="B2:I2"/>
    <mergeCell ref="B3:I3"/>
    <mergeCell ref="B6:B8"/>
    <mergeCell ref="B9:B11"/>
    <mergeCell ref="B12:B14"/>
    <mergeCell ref="B21:I22"/>
    <mergeCell ref="B16:C16"/>
    <mergeCell ref="B17:C17"/>
    <mergeCell ref="B18:C18"/>
    <mergeCell ref="B19:C19"/>
  </mergeCells>
  <pageMargins left="0.7" right="0.7" top="0.75" bottom="0.75" header="0.3" footer="0.3"/>
  <pageSetup scale="48" orientation="portrait" r:id="rId1"/>
  <colBreaks count="1" manualBreakCount="1">
    <brk id="10" max="1048575" man="1"/>
  </colBreaks>
  <drawing r:id="rId2"/>
  <extLst>
    <ext xmlns:x14="http://schemas.microsoft.com/office/spreadsheetml/2009/9/main" uri="{05C60535-1F16-4fd2-B633-F4F36F0B64E0}">
      <x14:sparklineGroups xmlns:xm="http://schemas.microsoft.com/office/excel/2006/main">
        <x14:sparklineGroup displayEmptyCellsAs="gap" markers="1" high="1" low="1" first="1" last="1">
          <x14:colorSeries rgb="FF376092"/>
          <x14:colorNegative rgb="FFD00000"/>
          <x14:colorAxis rgb="FF000000"/>
          <x14:colorMarkers rgb="FFD00000"/>
          <x14:colorFirst rgb="FFD00000"/>
          <x14:colorLast rgb="FFD00000"/>
          <x14:colorHigh rgb="FFD00000"/>
          <x14:colorLow rgb="FFD00000"/>
          <x14:sparklines>
            <x14:sparkline>
              <xm:f>'7.Overview'!D6:H6</xm:f>
              <xm:sqref>I6</xm:sqref>
            </x14:sparkline>
            <x14:sparkline>
              <xm:f>'7.Overview'!D7:H7</xm:f>
              <xm:sqref>I7</xm:sqref>
            </x14:sparkline>
            <x14:sparkline>
              <xm:f>'7.Overview'!D8:H8</xm:f>
              <xm:sqref>I8</xm:sqref>
            </x14:sparkline>
            <x14:sparkline>
              <xm:f>'7.Overview'!D9:H9</xm:f>
              <xm:sqref>I9</xm:sqref>
            </x14:sparkline>
            <x14:sparkline>
              <xm:f>'7.Overview'!D10:H10</xm:f>
              <xm:sqref>I10</xm:sqref>
            </x14:sparkline>
            <x14:sparkline>
              <xm:f>'7.Overview'!D11:H11</xm:f>
              <xm:sqref>I11</xm:sqref>
            </x14:sparkline>
            <x14:sparkline>
              <xm:f>'7.Overview'!D12:H12</xm:f>
              <xm:sqref>I12</xm:sqref>
            </x14:sparkline>
            <x14:sparkline>
              <xm:f>'7.Overview'!D13:H13</xm:f>
              <xm:sqref>I13</xm:sqref>
            </x14:sparkline>
            <x14:sparkline>
              <xm:f>'7.Overview'!D14:H14</xm:f>
              <xm:sqref>I14</xm:sqref>
            </x14:sparkline>
            <x14:sparkline>
              <xm:f>'7.Overview'!D15:H15</xm:f>
              <xm:sqref>I15</xm:sqref>
            </x14:sparkline>
            <x14:sparkline>
              <xm:f>'7.Overview'!D16:H16</xm:f>
              <xm:sqref>I16</xm:sqref>
            </x14:sparkline>
            <x14:sparkline>
              <xm:f>'7.Overview'!D17:H17</xm:f>
              <xm:sqref>I17</xm:sqref>
            </x14:sparkline>
            <x14:sparkline>
              <xm:f>'7.Overview'!D18:H18</xm:f>
              <xm:sqref>I18</xm:sqref>
            </x14:sparkline>
            <x14:sparkline>
              <xm:f>'7.Overview'!D19:H19</xm:f>
              <xm:sqref>I19</xm:sqref>
            </x14:sparkline>
          </x14:sparklines>
        </x14:sparklineGroup>
      </x14:sparklineGroup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5"/>
  <sheetViews>
    <sheetView view="pageBreakPreview" zoomScaleNormal="100" zoomScaleSheetLayoutView="100" workbookViewId="0">
      <selection activeCell="L17" sqref="L17"/>
    </sheetView>
  </sheetViews>
  <sheetFormatPr defaultColWidth="8.88671875" defaultRowHeight="13.8" x14ac:dyDescent="0.3"/>
  <cols>
    <col min="1" max="1" width="3.6640625" style="3" customWidth="1"/>
    <col min="2" max="2" width="53.44140625" style="4" customWidth="1"/>
    <col min="3" max="3" width="12.6640625" style="4" customWidth="1"/>
    <col min="4" max="7" width="12.6640625" style="3" customWidth="1"/>
    <col min="8" max="8" width="3.6640625" style="3" customWidth="1"/>
    <col min="9" max="16384" width="8.88671875" style="3"/>
  </cols>
  <sheetData>
    <row r="2" spans="2:8" x14ac:dyDescent="0.3">
      <c r="B2" s="498" t="s">
        <v>113</v>
      </c>
      <c r="C2" s="498"/>
      <c r="D2" s="498"/>
      <c r="E2" s="498"/>
      <c r="F2" s="498"/>
      <c r="G2" s="498"/>
      <c r="H2" s="498"/>
    </row>
    <row r="3" spans="2:8" x14ac:dyDescent="0.3">
      <c r="B3" s="400" t="s">
        <v>34</v>
      </c>
      <c r="C3" s="400"/>
      <c r="D3" s="400"/>
      <c r="E3" s="400"/>
      <c r="F3" s="400"/>
      <c r="G3" s="400"/>
      <c r="H3" s="254"/>
    </row>
    <row r="4" spans="2:8" ht="14.4" thickBot="1" x14ac:dyDescent="0.35">
      <c r="B4" s="134"/>
      <c r="C4" s="134"/>
      <c r="D4" s="135"/>
      <c r="E4" s="135"/>
      <c r="F4" s="135"/>
      <c r="G4" s="135"/>
      <c r="H4" s="135"/>
    </row>
    <row r="5" spans="2:8" ht="23.4" customHeight="1" thickBot="1" x14ac:dyDescent="0.35">
      <c r="B5" s="141" t="s">
        <v>51</v>
      </c>
      <c r="C5" s="144">
        <v>2019</v>
      </c>
      <c r="D5" s="87">
        <v>2020</v>
      </c>
      <c r="E5" s="87">
        <v>2021</v>
      </c>
      <c r="F5" s="87" t="s">
        <v>96</v>
      </c>
      <c r="G5" s="87" t="s">
        <v>97</v>
      </c>
      <c r="H5" s="136"/>
    </row>
    <row r="6" spans="2:8" ht="30.6" customHeight="1" x14ac:dyDescent="0.3">
      <c r="B6" s="137" t="s">
        <v>114</v>
      </c>
      <c r="C6" s="351">
        <v>88787.040514490014</v>
      </c>
      <c r="D6" s="351">
        <v>103000</v>
      </c>
      <c r="E6" s="351">
        <v>124616.00731912261</v>
      </c>
      <c r="F6" s="351">
        <v>136317.04081384902</v>
      </c>
      <c r="G6" s="352">
        <v>152651.94806573199</v>
      </c>
      <c r="H6" s="135"/>
    </row>
    <row r="7" spans="2:8" ht="30.6" customHeight="1" x14ac:dyDescent="0.3">
      <c r="B7" s="137" t="s">
        <v>115</v>
      </c>
      <c r="C7" s="221">
        <v>107684.74708455989</v>
      </c>
      <c r="D7" s="221">
        <v>105265</v>
      </c>
      <c r="E7" s="221">
        <v>108905.15700000001</v>
      </c>
      <c r="F7" s="221">
        <v>121578.93076603557</v>
      </c>
      <c r="G7" s="223">
        <v>124819.76263922102</v>
      </c>
      <c r="H7" s="135"/>
    </row>
    <row r="8" spans="2:8" ht="30.6" customHeight="1" x14ac:dyDescent="0.3">
      <c r="B8" s="138" t="s">
        <v>116</v>
      </c>
      <c r="C8" s="353">
        <v>4173.7149090399998</v>
      </c>
      <c r="D8" s="353">
        <v>3235.4740000000002</v>
      </c>
      <c r="E8" s="353">
        <v>3548.7849999999999</v>
      </c>
      <c r="F8" s="353">
        <v>2858.6877520799999</v>
      </c>
      <c r="G8" s="354">
        <v>2628.2410958800001</v>
      </c>
      <c r="H8" s="135"/>
    </row>
    <row r="9" spans="2:8" ht="30.6" customHeight="1" x14ac:dyDescent="0.3">
      <c r="B9" s="137" t="s">
        <v>117</v>
      </c>
      <c r="C9" s="139">
        <v>10.577483112450201</v>
      </c>
      <c r="D9" s="139">
        <v>16.007921204660985</v>
      </c>
      <c r="E9" s="139">
        <v>20.986414872934574</v>
      </c>
      <c r="F9" s="139">
        <v>9.3896713162714658</v>
      </c>
      <c r="G9" s="140">
        <v>11.983026593270536</v>
      </c>
      <c r="H9" s="135"/>
    </row>
    <row r="10" spans="2:8" ht="30.6" customHeight="1" x14ac:dyDescent="0.3">
      <c r="B10" s="137" t="s">
        <v>118</v>
      </c>
      <c r="C10" s="139">
        <v>7.0572835014559914</v>
      </c>
      <c r="D10" s="139">
        <v>-2.2470657637889699</v>
      </c>
      <c r="E10" s="139">
        <v>3.4580886334489205</v>
      </c>
      <c r="F10" s="139">
        <v>11.637441343604658</v>
      </c>
      <c r="G10" s="140">
        <v>2.6656196536405261</v>
      </c>
      <c r="H10" s="135"/>
    </row>
    <row r="11" spans="2:8" ht="30.6" customHeight="1" x14ac:dyDescent="0.3">
      <c r="B11" s="413" t="s">
        <v>119</v>
      </c>
      <c r="C11" s="414">
        <v>2.8922172286354697</v>
      </c>
      <c r="D11" s="414">
        <v>-22.479755553208243</v>
      </c>
      <c r="E11" s="414">
        <v>9.6836197725588171</v>
      </c>
      <c r="F11" s="414">
        <v>-19.446014563294199</v>
      </c>
      <c r="G11" s="415">
        <v>-8.0612741294436692</v>
      </c>
      <c r="H11" s="135"/>
    </row>
    <row r="13" spans="2:8" x14ac:dyDescent="0.3">
      <c r="B13" s="498" t="s">
        <v>120</v>
      </c>
      <c r="C13" s="498"/>
      <c r="D13" s="498"/>
      <c r="E13" s="498"/>
      <c r="F13" s="498"/>
      <c r="G13" s="498"/>
      <c r="H13" s="498"/>
    </row>
    <row r="14" spans="2:8" x14ac:dyDescent="0.3">
      <c r="B14" s="400" t="s">
        <v>34</v>
      </c>
      <c r="C14" s="400"/>
      <c r="D14" s="400"/>
      <c r="E14" s="400"/>
      <c r="F14" s="400"/>
      <c r="G14" s="400"/>
      <c r="H14" s="254"/>
    </row>
    <row r="45" spans="8:8" ht="22.2" customHeight="1" x14ac:dyDescent="0.3">
      <c r="H45" s="119"/>
    </row>
  </sheetData>
  <mergeCells count="2">
    <mergeCell ref="B2:H2"/>
    <mergeCell ref="B13:H13"/>
  </mergeCells>
  <pageMargins left="0.7" right="0.7" top="0.75" bottom="0.75" header="0.3" footer="0.3"/>
  <pageSetup scale="61"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22"/>
  <sheetViews>
    <sheetView view="pageBreakPreview" zoomScaleNormal="100" zoomScaleSheetLayoutView="100" workbookViewId="0">
      <selection activeCell="K5" sqref="K5"/>
    </sheetView>
  </sheetViews>
  <sheetFormatPr defaultColWidth="8.88671875" defaultRowHeight="13.2" x14ac:dyDescent="0.25"/>
  <cols>
    <col min="1" max="1" width="3.109375" style="5" customWidth="1"/>
    <col min="2" max="2" width="24" style="5" bestFit="1" customWidth="1"/>
    <col min="3" max="3" width="30.6640625" style="5" customWidth="1"/>
    <col min="4" max="7" width="13.6640625" style="5" customWidth="1"/>
    <col min="8" max="8" width="14.88671875" style="5" customWidth="1"/>
    <col min="9" max="9" width="15.6640625" style="5" customWidth="1"/>
    <col min="10" max="10" width="3.33203125" style="5" customWidth="1"/>
    <col min="11" max="16384" width="8.88671875" style="5"/>
  </cols>
  <sheetData>
    <row r="2" spans="2:20" ht="13.8" x14ac:dyDescent="0.25">
      <c r="B2" s="498" t="s">
        <v>121</v>
      </c>
      <c r="C2" s="498"/>
      <c r="D2" s="498"/>
      <c r="E2" s="498"/>
      <c r="F2" s="498"/>
      <c r="G2" s="498"/>
      <c r="H2" s="498"/>
    </row>
    <row r="3" spans="2:20" ht="13.8" x14ac:dyDescent="0.25">
      <c r="B3" s="499" t="s">
        <v>35</v>
      </c>
      <c r="C3" s="499"/>
      <c r="D3" s="499"/>
      <c r="E3" s="499"/>
      <c r="F3" s="499"/>
      <c r="G3" s="499"/>
      <c r="H3" s="499"/>
      <c r="I3" s="391"/>
    </row>
    <row r="4" spans="2:20" ht="13.8" thickBot="1" x14ac:dyDescent="0.3"/>
    <row r="5" spans="2:20" s="6" customFormat="1" ht="14.4" customHeight="1" thickBot="1" x14ac:dyDescent="0.3">
      <c r="B5" s="89" t="s">
        <v>51</v>
      </c>
      <c r="C5" s="145" t="s">
        <v>95</v>
      </c>
      <c r="D5" s="87">
        <v>2019</v>
      </c>
      <c r="E5" s="87">
        <v>2020</v>
      </c>
      <c r="F5" s="87">
        <v>2021</v>
      </c>
      <c r="G5" s="87" t="s">
        <v>96</v>
      </c>
      <c r="H5" s="87" t="s">
        <v>122</v>
      </c>
      <c r="I5" s="88" t="s">
        <v>123</v>
      </c>
    </row>
    <row r="6" spans="2:20" ht="30.6" customHeight="1" x14ac:dyDescent="0.25">
      <c r="B6" s="501" t="s">
        <v>124</v>
      </c>
      <c r="C6" s="95" t="s">
        <v>125</v>
      </c>
      <c r="D6" s="355">
        <v>485121</v>
      </c>
      <c r="E6" s="355">
        <v>562705.96400000004</v>
      </c>
      <c r="F6" s="355">
        <v>632687.07700000005</v>
      </c>
      <c r="G6" s="355">
        <v>664542.1237215111</v>
      </c>
      <c r="H6" s="356">
        <v>818175.897003441</v>
      </c>
      <c r="I6" s="53"/>
      <c r="P6" s="12"/>
      <c r="Q6" s="12"/>
      <c r="R6" s="12"/>
      <c r="S6" s="12"/>
      <c r="T6" s="12"/>
    </row>
    <row r="7" spans="2:20" ht="30.6" customHeight="1" x14ac:dyDescent="0.25">
      <c r="B7" s="501"/>
      <c r="C7" s="95" t="s">
        <v>126</v>
      </c>
      <c r="D7" s="357">
        <v>205130</v>
      </c>
      <c r="E7" s="357">
        <v>227639.54199999999</v>
      </c>
      <c r="F7" s="357">
        <v>251417.50700000001</v>
      </c>
      <c r="G7" s="357">
        <v>277917.36156819738</v>
      </c>
      <c r="H7" s="358">
        <v>305216.78405789955</v>
      </c>
      <c r="I7" s="54"/>
      <c r="P7" s="12"/>
      <c r="Q7" s="12"/>
      <c r="R7" s="12"/>
      <c r="S7" s="12"/>
      <c r="T7" s="12"/>
    </row>
    <row r="8" spans="2:20" ht="30.6" customHeight="1" x14ac:dyDescent="0.25">
      <c r="B8" s="501"/>
      <c r="C8" s="95" t="s">
        <v>127</v>
      </c>
      <c r="D8" s="357">
        <v>6690</v>
      </c>
      <c r="E8" s="357">
        <v>6065.8329999999996</v>
      </c>
      <c r="F8" s="357">
        <v>5532.9080000000004</v>
      </c>
      <c r="G8" s="357">
        <v>8036.4892877734937</v>
      </c>
      <c r="H8" s="358">
        <v>10238.440167816314</v>
      </c>
      <c r="I8" s="55"/>
      <c r="P8" s="12"/>
      <c r="Q8" s="12"/>
      <c r="R8" s="12"/>
      <c r="S8" s="12"/>
      <c r="T8" s="12"/>
    </row>
    <row r="9" spans="2:20" s="6" customFormat="1" ht="30.6" customHeight="1" x14ac:dyDescent="0.25">
      <c r="B9" s="502"/>
      <c r="C9" s="96" t="s">
        <v>128</v>
      </c>
      <c r="D9" s="359">
        <f>D6+D7+D8</f>
        <v>696941</v>
      </c>
      <c r="E9" s="359">
        <f t="shared" ref="E9:G9" si="0">E6+E7+E8</f>
        <v>796411.33900000004</v>
      </c>
      <c r="F9" s="359">
        <f t="shared" si="0"/>
        <v>889637.49200000009</v>
      </c>
      <c r="G9" s="359">
        <f t="shared" si="0"/>
        <v>950495.97457748197</v>
      </c>
      <c r="H9" s="360">
        <f>H6+H7+H8</f>
        <v>1133631.1212291569</v>
      </c>
      <c r="I9" s="56"/>
      <c r="P9" s="12"/>
      <c r="Q9" s="12"/>
      <c r="R9" s="12"/>
      <c r="S9" s="12"/>
      <c r="T9" s="12"/>
    </row>
    <row r="10" spans="2:20" ht="30.6" customHeight="1" x14ac:dyDescent="0.25">
      <c r="B10" s="503" t="s">
        <v>129</v>
      </c>
      <c r="C10" s="97" t="s">
        <v>125</v>
      </c>
      <c r="D10" s="57">
        <v>12.62</v>
      </c>
      <c r="E10" s="57">
        <v>15.992909810129852</v>
      </c>
      <c r="F10" s="57">
        <v>12.436533016735542</v>
      </c>
      <c r="G10" s="57">
        <v>5.034881836461321</v>
      </c>
      <c r="H10" s="50">
        <v>23.118741129841911</v>
      </c>
      <c r="I10" s="53"/>
      <c r="P10" s="12"/>
      <c r="Q10" s="12"/>
      <c r="R10" s="12"/>
      <c r="S10" s="12"/>
      <c r="T10" s="12"/>
    </row>
    <row r="11" spans="2:20" ht="30.6" customHeight="1" x14ac:dyDescent="0.25">
      <c r="B11" s="501"/>
      <c r="C11" s="95" t="s">
        <v>126</v>
      </c>
      <c r="D11" s="58">
        <v>4.66</v>
      </c>
      <c r="E11" s="58">
        <v>10.973305708575044</v>
      </c>
      <c r="F11" s="58">
        <v>10.445445809234684</v>
      </c>
      <c r="G11" s="58">
        <v>10.540178718818241</v>
      </c>
      <c r="H11" s="51">
        <v>9.8228560949414625</v>
      </c>
      <c r="I11" s="54"/>
      <c r="P11" s="12"/>
      <c r="Q11" s="12"/>
      <c r="R11" s="12"/>
      <c r="S11" s="12"/>
      <c r="T11" s="12"/>
    </row>
    <row r="12" spans="2:20" ht="30.6" customHeight="1" x14ac:dyDescent="0.25">
      <c r="B12" s="501"/>
      <c r="C12" s="95" t="s">
        <v>127</v>
      </c>
      <c r="D12" s="128">
        <v>81.63</v>
      </c>
      <c r="E12" s="128">
        <v>-9.3298505231689148</v>
      </c>
      <c r="F12" s="128">
        <v>-8.7856853296158874</v>
      </c>
      <c r="G12" s="128">
        <v>45.248923129997706</v>
      </c>
      <c r="H12" s="129">
        <v>27.39941286791499</v>
      </c>
      <c r="I12" s="54"/>
      <c r="P12" s="12"/>
      <c r="Q12" s="12"/>
      <c r="R12" s="12"/>
      <c r="S12" s="12"/>
      <c r="T12" s="12"/>
    </row>
    <row r="13" spans="2:20" s="6" customFormat="1" ht="30.6" customHeight="1" thickBot="1" x14ac:dyDescent="0.3">
      <c r="B13" s="504"/>
      <c r="C13" s="98" t="s">
        <v>130</v>
      </c>
      <c r="D13" s="59">
        <v>10.544314257934248</v>
      </c>
      <c r="E13" s="59">
        <v>14.269631599034668</v>
      </c>
      <c r="F13" s="59">
        <v>11.705779216686924</v>
      </c>
      <c r="G13" s="59">
        <v>6.8408181000404467</v>
      </c>
      <c r="H13" s="52">
        <v>19.267324801989066</v>
      </c>
      <c r="I13" s="60"/>
      <c r="P13" s="12"/>
      <c r="Q13" s="12"/>
      <c r="R13" s="12"/>
      <c r="S13" s="12"/>
      <c r="T13" s="12"/>
    </row>
    <row r="14" spans="2:20" ht="13.8" x14ac:dyDescent="0.25">
      <c r="I14" s="119"/>
      <c r="J14" s="119"/>
      <c r="K14" s="12"/>
      <c r="L14" s="12"/>
      <c r="M14" s="12"/>
      <c r="N14" s="12"/>
      <c r="O14" s="12"/>
    </row>
    <row r="15" spans="2:20" x14ac:dyDescent="0.25">
      <c r="G15" s="18"/>
      <c r="K15" s="12"/>
      <c r="L15" s="12"/>
      <c r="M15" s="12"/>
      <c r="N15" s="12"/>
      <c r="O15" s="12"/>
    </row>
    <row r="16" spans="2:20" x14ac:dyDescent="0.25">
      <c r="K16" s="12"/>
      <c r="L16" s="12"/>
      <c r="M16" s="12"/>
      <c r="N16" s="12"/>
      <c r="O16" s="12"/>
    </row>
    <row r="17" spans="11:15" x14ac:dyDescent="0.25">
      <c r="K17" s="12"/>
      <c r="L17" s="12"/>
      <c r="M17" s="12"/>
      <c r="N17" s="12"/>
      <c r="O17" s="12"/>
    </row>
    <row r="18" spans="11:15" x14ac:dyDescent="0.25">
      <c r="K18" s="12"/>
      <c r="L18" s="12"/>
      <c r="M18" s="12"/>
      <c r="N18" s="12"/>
      <c r="O18" s="12"/>
    </row>
    <row r="19" spans="11:15" x14ac:dyDescent="0.25">
      <c r="K19" s="12"/>
      <c r="L19" s="12"/>
      <c r="M19" s="12"/>
      <c r="N19" s="12"/>
      <c r="O19" s="12"/>
    </row>
    <row r="20" spans="11:15" x14ac:dyDescent="0.25">
      <c r="K20" s="12"/>
      <c r="L20" s="12"/>
      <c r="M20" s="12"/>
      <c r="N20" s="12"/>
      <c r="O20" s="12"/>
    </row>
    <row r="21" spans="11:15" x14ac:dyDescent="0.25">
      <c r="K21" s="12"/>
      <c r="L21" s="12"/>
      <c r="M21" s="12"/>
      <c r="N21" s="12"/>
      <c r="O21" s="12"/>
    </row>
    <row r="22" spans="11:15" x14ac:dyDescent="0.25">
      <c r="K22" s="12"/>
      <c r="L22" s="12"/>
      <c r="M22" s="12"/>
      <c r="N22" s="12"/>
      <c r="O22" s="12"/>
    </row>
  </sheetData>
  <mergeCells count="4">
    <mergeCell ref="B2:H2"/>
    <mergeCell ref="B3:H3"/>
    <mergeCell ref="B6:B9"/>
    <mergeCell ref="B10:B13"/>
  </mergeCells>
  <pageMargins left="0.7" right="0.7" top="0.75" bottom="0.75" header="0.3" footer="0.3"/>
  <pageSetup scale="52" orientation="portrait" r:id="rId1"/>
  <colBreaks count="1" manualBreakCount="1">
    <brk id="12" max="23" man="1"/>
  </colBreaks>
  <extLst>
    <ext xmlns:x14="http://schemas.microsoft.com/office/spreadsheetml/2009/9/main" uri="{05C60535-1F16-4fd2-B633-F4F36F0B64E0}">
      <x14:sparklineGroups xmlns:xm="http://schemas.microsoft.com/office/excel/2006/main">
        <x14:sparklineGroup manualMax="0" manualMin="0" displayEmptyCellsAs="gap" markers="1">
          <x14:colorSeries theme="4" tint="-0.249977111117893"/>
          <x14:colorNegative rgb="FFD00000"/>
          <x14:colorAxis rgb="FF000000"/>
          <x14:colorMarkers rgb="FFD00000"/>
          <x14:colorFirst rgb="FFD00000"/>
          <x14:colorLast rgb="FFD00000"/>
          <x14:colorHigh rgb="FFD00000"/>
          <x14:colorLow rgb="FFD00000"/>
          <x14:sparklines>
            <x14:sparkline>
              <xm:f>'9.Total Assets - Industry'!D6:H6</xm:f>
              <xm:sqref>I6</xm:sqref>
            </x14:sparkline>
            <x14:sparkline>
              <xm:f>'9.Total Assets - Industry'!D7:H7</xm:f>
              <xm:sqref>I7</xm:sqref>
            </x14:sparkline>
            <x14:sparkline>
              <xm:f>'9.Total Assets - Industry'!D8:H8</xm:f>
              <xm:sqref>I8</xm:sqref>
            </x14:sparkline>
            <x14:sparkline>
              <xm:f>'9.Total Assets - Industry'!D9:H9</xm:f>
              <xm:sqref>I9</xm:sqref>
            </x14:sparkline>
            <x14:sparkline>
              <xm:f>'9.Total Assets - Industry'!D10:H10</xm:f>
              <xm:sqref>I10</xm:sqref>
            </x14:sparkline>
            <x14:sparkline>
              <xm:f>'9.Total Assets - Industry'!D11:H11</xm:f>
              <xm:sqref>I11</xm:sqref>
            </x14:sparkline>
            <x14:sparkline>
              <xm:f>'9.Total Assets - Industry'!D12:H12</xm:f>
              <xm:sqref>I12</xm:sqref>
            </x14:sparkline>
            <x14:sparkline>
              <xm:f>'9.Total Assets - Industry'!D13:H13</xm:f>
              <xm:sqref>I13</xm:sqref>
            </x14:sparkline>
          </x14:sparklines>
        </x14:sparklineGroup>
      </x14:sparklineGroup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W26"/>
  <sheetViews>
    <sheetView view="pageBreakPreview" zoomScaleNormal="100" zoomScaleSheetLayoutView="100" workbookViewId="0">
      <selection activeCell="P17" sqref="P17"/>
    </sheetView>
  </sheetViews>
  <sheetFormatPr defaultColWidth="8.88671875" defaultRowHeight="13.2" x14ac:dyDescent="0.25"/>
  <cols>
    <col min="1" max="1" width="3.5546875" style="5" customWidth="1"/>
    <col min="2" max="2" width="32.6640625" style="5" customWidth="1"/>
    <col min="3" max="3" width="12.33203125" style="5" customWidth="1"/>
    <col min="4" max="4" width="8.33203125" style="5" customWidth="1"/>
    <col min="5" max="5" width="12.33203125" style="5" customWidth="1"/>
    <col min="6" max="6" width="8.33203125" style="5" customWidth="1"/>
    <col min="7" max="7" width="12.33203125" style="5" customWidth="1"/>
    <col min="8" max="8" width="8.33203125" style="5" customWidth="1"/>
    <col min="9" max="9" width="12.33203125" style="5" customWidth="1"/>
    <col min="10" max="10" width="8.33203125" style="5" customWidth="1"/>
    <col min="11" max="11" width="12.33203125" style="5" customWidth="1"/>
    <col min="12" max="12" width="8.33203125" style="5" customWidth="1"/>
    <col min="13" max="13" width="4" style="5" customWidth="1"/>
    <col min="14" max="16384" width="8.88671875" style="5"/>
  </cols>
  <sheetData>
    <row r="2" spans="2:23" ht="13.8" x14ac:dyDescent="0.25">
      <c r="B2" s="249" t="s">
        <v>131</v>
      </c>
      <c r="C2" s="508"/>
      <c r="D2" s="508"/>
      <c r="E2" s="508"/>
      <c r="F2" s="508"/>
      <c r="G2" s="508"/>
    </row>
    <row r="3" spans="2:23" ht="13.8" x14ac:dyDescent="0.25">
      <c r="B3" s="400" t="s">
        <v>36</v>
      </c>
      <c r="C3" s="401"/>
      <c r="D3" s="401"/>
      <c r="E3" s="401"/>
      <c r="F3" s="401"/>
      <c r="G3" s="401"/>
      <c r="H3" s="391"/>
      <c r="I3" s="391"/>
      <c r="J3" s="391"/>
      <c r="K3" s="391"/>
      <c r="L3" s="391"/>
    </row>
    <row r="4" spans="2:23" ht="13.8" thickBot="1" x14ac:dyDescent="0.3"/>
    <row r="5" spans="2:23" ht="14.4" customHeight="1" thickBot="1" x14ac:dyDescent="0.3">
      <c r="B5" s="509" t="s">
        <v>132</v>
      </c>
      <c r="C5" s="506">
        <v>2019</v>
      </c>
      <c r="D5" s="507"/>
      <c r="E5" s="506">
        <v>2020</v>
      </c>
      <c r="F5" s="507"/>
      <c r="G5" s="506">
        <v>2021</v>
      </c>
      <c r="H5" s="507"/>
      <c r="I5" s="506" t="s">
        <v>96</v>
      </c>
      <c r="J5" s="507"/>
      <c r="K5" s="506" t="s">
        <v>97</v>
      </c>
      <c r="L5" s="507"/>
    </row>
    <row r="6" spans="2:23" ht="22.2" customHeight="1" thickBot="1" x14ac:dyDescent="0.3">
      <c r="B6" s="510"/>
      <c r="C6" s="99" t="s">
        <v>133</v>
      </c>
      <c r="D6" s="99" t="s">
        <v>134</v>
      </c>
      <c r="E6" s="99" t="s">
        <v>133</v>
      </c>
      <c r="F6" s="99" t="s">
        <v>134</v>
      </c>
      <c r="G6" s="99" t="s">
        <v>133</v>
      </c>
      <c r="H6" s="99" t="s">
        <v>134</v>
      </c>
      <c r="I6" s="100" t="s">
        <v>133</v>
      </c>
      <c r="J6" s="99" t="s">
        <v>134</v>
      </c>
      <c r="K6" s="100" t="s">
        <v>133</v>
      </c>
      <c r="L6" s="99" t="s">
        <v>134</v>
      </c>
    </row>
    <row r="7" spans="2:23" ht="30.6" customHeight="1" x14ac:dyDescent="0.25">
      <c r="B7" s="101" t="s">
        <v>135</v>
      </c>
      <c r="C7" s="45">
        <v>14442.1</v>
      </c>
      <c r="D7" s="65">
        <v>71.934126344498551</v>
      </c>
      <c r="E7" s="45">
        <v>17087.900000000001</v>
      </c>
      <c r="F7" s="65">
        <v>72.890611072437267</v>
      </c>
      <c r="G7" s="45">
        <v>19872.5</v>
      </c>
      <c r="H7" s="65">
        <v>74.7</v>
      </c>
      <c r="I7" s="45">
        <v>23928</v>
      </c>
      <c r="J7" s="65">
        <v>76.222037328212323</v>
      </c>
      <c r="K7" s="362">
        <v>24611.5</v>
      </c>
      <c r="L7" s="61">
        <v>74.027271928783676</v>
      </c>
    </row>
    <row r="8" spans="2:23" ht="30.6" customHeight="1" x14ac:dyDescent="0.25">
      <c r="B8" s="93" t="s">
        <v>136</v>
      </c>
      <c r="C8" s="45">
        <v>1553.2</v>
      </c>
      <c r="D8" s="65">
        <v>7.7362769291360083</v>
      </c>
      <c r="E8" s="45">
        <v>1536.5</v>
      </c>
      <c r="F8" s="65">
        <v>6.6</v>
      </c>
      <c r="G8" s="45">
        <v>1646.2</v>
      </c>
      <c r="H8" s="65">
        <v>6.1</v>
      </c>
      <c r="I8" s="45">
        <v>1812.1</v>
      </c>
      <c r="J8" s="65">
        <v>5.7723986059199905</v>
      </c>
      <c r="K8" s="39">
        <v>1914.1</v>
      </c>
      <c r="L8" s="35">
        <v>5.7572923714070585</v>
      </c>
    </row>
    <row r="9" spans="2:23" ht="30.6" customHeight="1" x14ac:dyDescent="0.25">
      <c r="B9" s="93" t="s">
        <v>137</v>
      </c>
      <c r="C9" s="45">
        <v>286.7</v>
      </c>
      <c r="D9" s="65">
        <v>1.4280135176302433</v>
      </c>
      <c r="E9" s="45">
        <v>386.5</v>
      </c>
      <c r="F9" s="65">
        <v>1.6486649137399563</v>
      </c>
      <c r="G9" s="45">
        <v>369.4</v>
      </c>
      <c r="H9" s="65">
        <v>1.4</v>
      </c>
      <c r="I9" s="45">
        <v>328.9</v>
      </c>
      <c r="J9" s="65">
        <v>1.0477026110518652</v>
      </c>
      <c r="K9" s="39">
        <v>728.7</v>
      </c>
      <c r="L9" s="35">
        <v>2.1918076124780965</v>
      </c>
    </row>
    <row r="10" spans="2:23" ht="30.6" customHeight="1" x14ac:dyDescent="0.25">
      <c r="B10" s="93" t="s">
        <v>138</v>
      </c>
      <c r="C10" s="45">
        <v>3097.9</v>
      </c>
      <c r="D10" s="65">
        <v>15.430216519939766</v>
      </c>
      <c r="E10" s="45">
        <v>3635.9000000000005</v>
      </c>
      <c r="F10" s="65">
        <v>15.509393945322399</v>
      </c>
      <c r="G10" s="45">
        <v>3876.3999999999996</v>
      </c>
      <c r="H10" s="65">
        <v>14.485979746912356</v>
      </c>
      <c r="I10" s="45">
        <v>4373</v>
      </c>
      <c r="J10" s="65">
        <v>13.930080626724861</v>
      </c>
      <c r="K10" s="356">
        <v>4858.6000000000004</v>
      </c>
      <c r="L10" s="49">
        <v>14.613855449411389</v>
      </c>
    </row>
    <row r="11" spans="2:23" ht="30.6" customHeight="1" x14ac:dyDescent="0.25">
      <c r="B11" s="102" t="s">
        <v>139</v>
      </c>
      <c r="C11" s="39">
        <v>696.9407623880403</v>
      </c>
      <c r="D11" s="62">
        <v>3.4713666887954271</v>
      </c>
      <c r="E11" s="39">
        <v>796.411339</v>
      </c>
      <c r="F11" s="62">
        <v>3.397193871963669</v>
      </c>
      <c r="G11" s="39">
        <v>889.63749200000007</v>
      </c>
      <c r="H11" s="62">
        <v>3.3377087976191939</v>
      </c>
      <c r="I11" s="39">
        <v>950.495974577482</v>
      </c>
      <c r="J11" s="62">
        <v>3.0277808280909557</v>
      </c>
      <c r="K11" s="356">
        <v>1133.6311212291569</v>
      </c>
      <c r="L11" s="63">
        <v>3.4097726379197826</v>
      </c>
    </row>
    <row r="12" spans="2:23" ht="30.6" customHeight="1" thickBot="1" x14ac:dyDescent="0.3">
      <c r="B12" s="103" t="s">
        <v>140</v>
      </c>
      <c r="C12" s="361">
        <f>C7+C8+C9+C10+C11</f>
        <v>20076.840762388041</v>
      </c>
      <c r="D12" s="66">
        <f t="shared" ref="D12:G12" si="0">D7+D8+D9+D10+D11</f>
        <v>100</v>
      </c>
      <c r="E12" s="361">
        <f t="shared" si="0"/>
        <v>23443.211339000001</v>
      </c>
      <c r="F12" s="66">
        <f t="shared" si="0"/>
        <v>100.04586380346328</v>
      </c>
      <c r="G12" s="361">
        <f t="shared" si="0"/>
        <v>26654.137492000002</v>
      </c>
      <c r="H12" s="66">
        <v>100.00590141436048</v>
      </c>
      <c r="I12" s="361">
        <f>I7+I8+I9+I10+I11</f>
        <v>31392.495974577483</v>
      </c>
      <c r="J12" s="67">
        <v>100</v>
      </c>
      <c r="K12" s="363">
        <f>K7+K8+K9+K10+K11</f>
        <v>33246.531121229156</v>
      </c>
      <c r="L12" s="64">
        <v>100</v>
      </c>
    </row>
    <row r="14" spans="2:23" ht="13.2" customHeight="1" x14ac:dyDescent="0.25">
      <c r="B14" s="511" t="s">
        <v>141</v>
      </c>
      <c r="C14" s="511"/>
      <c r="D14" s="511"/>
      <c r="E14" s="346"/>
      <c r="F14" s="346"/>
      <c r="G14" s="346"/>
      <c r="H14" s="346"/>
      <c r="I14" s="346"/>
    </row>
    <row r="15" spans="2:23" x14ac:dyDescent="0.25">
      <c r="B15" s="505" t="s">
        <v>142</v>
      </c>
      <c r="C15" s="505"/>
      <c r="D15" s="505"/>
      <c r="E15" s="505"/>
      <c r="F15" s="505"/>
      <c r="G15" s="505"/>
      <c r="H15" s="505"/>
      <c r="I15" s="505"/>
      <c r="N15" s="12"/>
      <c r="O15" s="12"/>
      <c r="P15" s="12"/>
      <c r="Q15" s="12"/>
      <c r="R15" s="12"/>
      <c r="S15" s="12"/>
      <c r="T15" s="12"/>
      <c r="U15" s="12"/>
      <c r="V15" s="12"/>
      <c r="W15" s="12"/>
    </row>
    <row r="16" spans="2:23" x14ac:dyDescent="0.25">
      <c r="M16" s="118"/>
      <c r="N16" s="12"/>
      <c r="O16" s="12"/>
      <c r="P16" s="12"/>
      <c r="Q16" s="12"/>
      <c r="R16" s="12"/>
      <c r="S16" s="12"/>
      <c r="T16" s="12"/>
      <c r="U16" s="12"/>
      <c r="V16" s="12"/>
      <c r="W16" s="12"/>
    </row>
    <row r="17" spans="3:23" x14ac:dyDescent="0.25">
      <c r="N17" s="12"/>
      <c r="O17" s="12"/>
      <c r="P17" s="12"/>
      <c r="Q17" s="12"/>
      <c r="R17" s="12"/>
      <c r="S17" s="12"/>
      <c r="T17" s="12"/>
      <c r="U17" s="12"/>
      <c r="V17" s="12"/>
      <c r="W17" s="12"/>
    </row>
    <row r="18" spans="3:23" x14ac:dyDescent="0.25">
      <c r="N18" s="12"/>
      <c r="O18" s="12"/>
      <c r="P18" s="12"/>
      <c r="Q18" s="12"/>
      <c r="R18" s="12"/>
      <c r="S18" s="12"/>
      <c r="T18" s="12"/>
      <c r="U18" s="12"/>
      <c r="V18" s="12"/>
      <c r="W18" s="12"/>
    </row>
    <row r="19" spans="3:23" x14ac:dyDescent="0.25">
      <c r="C19" s="12"/>
      <c r="D19" s="12"/>
      <c r="E19" s="12"/>
      <c r="F19" s="12"/>
      <c r="G19" s="12"/>
      <c r="H19" s="12"/>
      <c r="I19" s="12"/>
      <c r="J19" s="12"/>
      <c r="K19" s="12"/>
      <c r="L19" s="12"/>
      <c r="N19" s="12"/>
      <c r="O19" s="12"/>
      <c r="P19" s="12"/>
      <c r="Q19" s="12"/>
      <c r="R19" s="12"/>
      <c r="S19" s="12"/>
      <c r="T19" s="12"/>
      <c r="U19" s="12"/>
      <c r="V19" s="12"/>
      <c r="W19" s="12"/>
    </row>
    <row r="20" spans="3:23" x14ac:dyDescent="0.25">
      <c r="C20" s="12"/>
      <c r="D20" s="12"/>
      <c r="E20" s="12"/>
      <c r="F20" s="12"/>
      <c r="G20" s="12"/>
      <c r="H20" s="12"/>
      <c r="I20" s="12"/>
      <c r="J20" s="12"/>
      <c r="K20" s="12"/>
      <c r="L20" s="12"/>
      <c r="N20" s="12"/>
      <c r="O20" s="12"/>
      <c r="P20" s="12"/>
      <c r="Q20" s="12"/>
      <c r="R20" s="12"/>
      <c r="S20" s="12"/>
      <c r="T20" s="12"/>
      <c r="U20" s="12"/>
      <c r="V20" s="12"/>
      <c r="W20" s="12"/>
    </row>
    <row r="21" spans="3:23" x14ac:dyDescent="0.25">
      <c r="C21" s="12"/>
      <c r="D21" s="12"/>
      <c r="E21" s="12"/>
      <c r="F21" s="12"/>
      <c r="G21" s="12"/>
      <c r="H21" s="12"/>
      <c r="I21" s="12"/>
      <c r="J21" s="12"/>
      <c r="K21" s="12"/>
      <c r="L21" s="12"/>
    </row>
    <row r="22" spans="3:23" x14ac:dyDescent="0.25">
      <c r="C22" s="12"/>
      <c r="D22" s="12"/>
      <c r="E22" s="12"/>
      <c r="F22" s="12"/>
      <c r="G22" s="12"/>
      <c r="H22" s="12"/>
      <c r="I22" s="12"/>
      <c r="J22" s="12"/>
      <c r="K22" s="12"/>
      <c r="L22" s="12"/>
    </row>
    <row r="23" spans="3:23" x14ac:dyDescent="0.25">
      <c r="C23" s="12"/>
      <c r="D23" s="12"/>
      <c r="E23" s="12"/>
      <c r="F23" s="12"/>
      <c r="G23" s="12"/>
      <c r="H23" s="12"/>
      <c r="I23" s="12"/>
      <c r="J23" s="12"/>
      <c r="K23" s="12"/>
      <c r="L23" s="12"/>
    </row>
    <row r="24" spans="3:23" x14ac:dyDescent="0.25">
      <c r="C24" s="12"/>
      <c r="D24" s="12"/>
      <c r="E24" s="12"/>
      <c r="F24" s="12"/>
      <c r="G24" s="12"/>
      <c r="H24" s="12"/>
      <c r="I24" s="12"/>
      <c r="J24" s="12"/>
      <c r="K24" s="12"/>
      <c r="L24" s="12"/>
    </row>
    <row r="25" spans="3:23" x14ac:dyDescent="0.25">
      <c r="C25" s="12"/>
      <c r="D25" s="12"/>
      <c r="E25" s="12"/>
      <c r="F25" s="12"/>
      <c r="G25" s="12"/>
      <c r="H25" s="12"/>
      <c r="I25" s="12"/>
      <c r="J25" s="12"/>
      <c r="K25" s="12"/>
      <c r="L25" s="12"/>
    </row>
    <row r="26" spans="3:23" x14ac:dyDescent="0.25">
      <c r="C26" s="12"/>
      <c r="D26" s="12"/>
      <c r="E26" s="12"/>
      <c r="F26" s="12"/>
      <c r="G26" s="12"/>
      <c r="H26" s="12"/>
      <c r="I26" s="12"/>
      <c r="J26" s="12"/>
      <c r="K26" s="12"/>
      <c r="L26" s="12"/>
    </row>
  </sheetData>
  <mergeCells count="9">
    <mergeCell ref="B15:I15"/>
    <mergeCell ref="I5:J5"/>
    <mergeCell ref="K5:L5"/>
    <mergeCell ref="C2:G2"/>
    <mergeCell ref="B5:B6"/>
    <mergeCell ref="C5:D5"/>
    <mergeCell ref="E5:F5"/>
    <mergeCell ref="G5:H5"/>
    <mergeCell ref="B14:D14"/>
  </mergeCells>
  <pageMargins left="0.7" right="0.7" top="0.75" bottom="0.75" header="0.3" footer="0.3"/>
  <pageSetup scale="5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4"/>
  <sheetViews>
    <sheetView view="pageBreakPreview" zoomScaleNormal="100" zoomScaleSheetLayoutView="100" workbookViewId="0"/>
  </sheetViews>
  <sheetFormatPr defaultColWidth="8.88671875" defaultRowHeight="13.2" x14ac:dyDescent="0.25"/>
  <cols>
    <col min="1" max="1" width="3.44140625" style="5" customWidth="1"/>
    <col min="2" max="2" width="43.6640625" style="5" customWidth="1"/>
    <col min="3" max="7" width="15.5546875" style="5" bestFit="1" customWidth="1"/>
    <col min="8" max="8" width="15.6640625" style="5" customWidth="1"/>
    <col min="9" max="9" width="3.5546875" style="5" customWidth="1"/>
    <col min="10" max="16384" width="8.88671875" style="5"/>
  </cols>
  <sheetData>
    <row r="2" spans="2:14" ht="13.8" x14ac:dyDescent="0.25">
      <c r="B2" s="254" t="s">
        <v>143</v>
      </c>
      <c r="C2" s="254"/>
      <c r="D2" s="254"/>
      <c r="E2" s="254"/>
      <c r="F2" s="254"/>
      <c r="G2" s="254"/>
      <c r="H2" s="254"/>
      <c r="I2" s="254"/>
      <c r="J2" s="254"/>
    </row>
    <row r="3" spans="2:14" ht="13.8" x14ac:dyDescent="0.25">
      <c r="B3" s="400" t="s">
        <v>144</v>
      </c>
      <c r="C3" s="400"/>
      <c r="D3" s="400"/>
      <c r="E3" s="400"/>
      <c r="F3" s="400"/>
      <c r="G3" s="400"/>
      <c r="H3" s="400"/>
      <c r="I3" s="254"/>
      <c r="J3" s="254"/>
    </row>
    <row r="4" spans="2:14" ht="13.8" thickBot="1" x14ac:dyDescent="0.3"/>
    <row r="5" spans="2:14" ht="14.4" customHeight="1" thickBot="1" x14ac:dyDescent="0.3">
      <c r="B5" s="89" t="s">
        <v>95</v>
      </c>
      <c r="C5" s="145">
        <v>2019</v>
      </c>
      <c r="D5" s="87">
        <v>2020</v>
      </c>
      <c r="E5" s="87">
        <v>2021</v>
      </c>
      <c r="F5" s="87" t="s">
        <v>96</v>
      </c>
      <c r="G5" s="87" t="s">
        <v>97</v>
      </c>
      <c r="H5" s="87" t="s">
        <v>53</v>
      </c>
      <c r="I5" s="104"/>
    </row>
    <row r="6" spans="2:14" ht="30.6" customHeight="1" x14ac:dyDescent="0.25">
      <c r="B6" s="105" t="s">
        <v>145</v>
      </c>
      <c r="C6" s="45">
        <v>21119627.080362529</v>
      </c>
      <c r="D6" s="45">
        <v>19143355.143232577</v>
      </c>
      <c r="E6" s="45">
        <v>27360476.509655505</v>
      </c>
      <c r="F6" s="45">
        <v>28946551.840795785</v>
      </c>
      <c r="G6" s="39">
        <v>33254833.969687272</v>
      </c>
      <c r="H6" s="27"/>
    </row>
    <row r="7" spans="2:14" ht="30.6" customHeight="1" x14ac:dyDescent="0.25">
      <c r="B7" s="105" t="s">
        <v>146</v>
      </c>
      <c r="C7" s="45">
        <v>11317738.327140048</v>
      </c>
      <c r="D7" s="45">
        <v>23360482</v>
      </c>
      <c r="E7" s="45">
        <v>19548731.768710852</v>
      </c>
      <c r="F7" s="45">
        <v>23815307.321667798</v>
      </c>
      <c r="G7" s="39">
        <v>24669741.744284157</v>
      </c>
      <c r="H7" s="27"/>
    </row>
    <row r="8" spans="2:14" ht="30.6" customHeight="1" x14ac:dyDescent="0.25">
      <c r="B8" s="105" t="s">
        <v>147</v>
      </c>
      <c r="C8" s="45">
        <v>-662401.88</v>
      </c>
      <c r="D8" s="355">
        <v>1230524</v>
      </c>
      <c r="E8" s="355">
        <v>-525548</v>
      </c>
      <c r="F8" s="45">
        <v>1052236</v>
      </c>
      <c r="G8" s="39">
        <v>-1374734.6218430002</v>
      </c>
      <c r="H8" s="27"/>
    </row>
    <row r="9" spans="2:14" ht="30.6" customHeight="1" x14ac:dyDescent="0.25">
      <c r="B9" s="106" t="s">
        <v>148</v>
      </c>
      <c r="C9" s="364">
        <f>C6+C7+C8</f>
        <v>31774963.527502578</v>
      </c>
      <c r="D9" s="364">
        <f t="shared" ref="D9:F9" si="0">D6+D7+D8</f>
        <v>43734361.143232577</v>
      </c>
      <c r="E9" s="364">
        <f t="shared" si="0"/>
        <v>46383660.278366357</v>
      </c>
      <c r="F9" s="364">
        <f t="shared" si="0"/>
        <v>53814095.162463583</v>
      </c>
      <c r="G9" s="365">
        <f>G6+G7+G8</f>
        <v>56549841.092128426</v>
      </c>
      <c r="H9" s="68"/>
    </row>
    <row r="10" spans="2:14" ht="30.6" customHeight="1" thickBot="1" x14ac:dyDescent="0.3">
      <c r="B10" s="107" t="s">
        <v>149</v>
      </c>
      <c r="C10" s="410">
        <v>-18.746239262114869</v>
      </c>
      <c r="D10" s="69">
        <v>37.637442464343771</v>
      </c>
      <c r="E10" s="69">
        <v>6.0579827210853221</v>
      </c>
      <c r="F10" s="69">
        <v>16.019509541731509</v>
      </c>
      <c r="G10" s="71">
        <v>5.0836977215833237</v>
      </c>
      <c r="H10" s="70"/>
    </row>
    <row r="12" spans="2:14" ht="13.2" customHeight="1" x14ac:dyDescent="0.25">
      <c r="B12" s="34" t="s">
        <v>150</v>
      </c>
      <c r="J12" s="12"/>
      <c r="K12" s="12"/>
      <c r="L12" s="12"/>
      <c r="M12" s="12"/>
      <c r="N12" s="12"/>
    </row>
    <row r="13" spans="2:14" ht="13.2" customHeight="1" x14ac:dyDescent="0.25">
      <c r="B13" s="34" t="s">
        <v>151</v>
      </c>
      <c r="J13" s="12"/>
      <c r="K13" s="12"/>
      <c r="L13" s="12"/>
      <c r="M13" s="12"/>
      <c r="N13" s="12"/>
    </row>
    <row r="14" spans="2:14" ht="13.8" x14ac:dyDescent="0.25">
      <c r="I14" s="119"/>
      <c r="J14" s="12"/>
      <c r="K14" s="12"/>
      <c r="L14" s="12"/>
      <c r="M14" s="12"/>
      <c r="N14" s="12"/>
    </row>
    <row r="15" spans="2:14" x14ac:dyDescent="0.25">
      <c r="J15" s="12"/>
      <c r="K15" s="12"/>
      <c r="L15" s="12"/>
      <c r="M15" s="12"/>
      <c r="N15" s="12"/>
    </row>
    <row r="16" spans="2:14" x14ac:dyDescent="0.25">
      <c r="J16" s="12"/>
      <c r="K16" s="12"/>
      <c r="L16" s="12"/>
      <c r="M16" s="12"/>
      <c r="N16" s="12"/>
    </row>
    <row r="17" spans="3:14" x14ac:dyDescent="0.25">
      <c r="J17" s="12"/>
      <c r="K17" s="12"/>
      <c r="L17" s="12"/>
      <c r="M17" s="12"/>
      <c r="N17" s="12"/>
    </row>
    <row r="18" spans="3:14" x14ac:dyDescent="0.25">
      <c r="J18" s="12"/>
      <c r="K18" s="12"/>
      <c r="L18" s="12"/>
      <c r="M18" s="12"/>
      <c r="N18" s="12"/>
    </row>
    <row r="19" spans="3:14" x14ac:dyDescent="0.25">
      <c r="C19" s="12"/>
      <c r="D19" s="12"/>
      <c r="E19" s="12"/>
      <c r="F19" s="12"/>
      <c r="G19" s="12"/>
      <c r="J19" s="12"/>
      <c r="K19" s="12"/>
      <c r="L19" s="12"/>
      <c r="M19" s="12"/>
      <c r="N19" s="12"/>
    </row>
    <row r="20" spans="3:14" x14ac:dyDescent="0.25">
      <c r="C20" s="12"/>
      <c r="D20" s="12"/>
      <c r="E20" s="12"/>
      <c r="F20" s="12"/>
      <c r="G20" s="12"/>
      <c r="J20" s="12"/>
      <c r="K20" s="12"/>
      <c r="L20" s="12"/>
      <c r="M20" s="12"/>
      <c r="N20" s="12"/>
    </row>
    <row r="21" spans="3:14" x14ac:dyDescent="0.25">
      <c r="C21" s="12"/>
      <c r="D21" s="12"/>
      <c r="E21" s="12"/>
      <c r="F21" s="12"/>
      <c r="G21" s="12"/>
      <c r="J21" s="12"/>
      <c r="K21" s="12"/>
      <c r="L21" s="12"/>
      <c r="M21" s="12"/>
      <c r="N21" s="12"/>
    </row>
    <row r="22" spans="3:14" x14ac:dyDescent="0.25">
      <c r="C22" s="12"/>
      <c r="D22" s="12"/>
      <c r="E22" s="12"/>
      <c r="F22" s="12"/>
      <c r="G22" s="12"/>
    </row>
    <row r="23" spans="3:14" x14ac:dyDescent="0.25">
      <c r="C23" s="12"/>
      <c r="D23" s="12"/>
      <c r="E23" s="12"/>
      <c r="F23" s="12"/>
      <c r="G23" s="12"/>
    </row>
    <row r="24" spans="3:14" x14ac:dyDescent="0.25">
      <c r="C24" s="12"/>
      <c r="D24" s="12"/>
      <c r="E24" s="12"/>
      <c r="F24" s="12"/>
      <c r="G24" s="12"/>
    </row>
  </sheetData>
  <pageMargins left="0.7" right="0.7" top="0.75" bottom="0.75" header="0.3" footer="0.3"/>
  <pageSetup scale="56" orientation="portrait" r:id="rId1"/>
  <colBreaks count="1" manualBreakCount="1">
    <brk id="9" max="1048575" man="1"/>
  </colBreaks>
  <extLst>
    <ext xmlns:x14="http://schemas.microsoft.com/office/spreadsheetml/2009/9/main" uri="{05C60535-1F16-4fd2-B633-F4F36F0B64E0}">
      <x14:sparklineGroups xmlns:xm="http://schemas.microsoft.com/office/excel/2006/main">
        <x14:sparklineGroup manualMax="0" manualMin="0"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'11.Profitability - Industry'!C6:G6</xm:f>
              <xm:sqref>H6</xm:sqref>
            </x14:sparkline>
            <x14:sparkline>
              <xm:f>'11.Profitability - Industry'!C7:G7</xm:f>
              <xm:sqref>H7</xm:sqref>
            </x14:sparkline>
            <x14:sparkline>
              <xm:f>'11.Profitability - Industry'!C8:G8</xm:f>
              <xm:sqref>H8</xm:sqref>
            </x14:sparkline>
            <x14:sparkline>
              <xm:f>'11.Profitability - Industry'!C9:G9</xm:f>
              <xm:sqref>H9</xm:sqref>
            </x14:sparkline>
            <x14:sparkline>
              <xm:f>'11.Profitability - Industry'!C10:G10</xm:f>
              <xm:sqref>H10</xm:sqref>
            </x14:sparkline>
          </x14:sparklines>
        </x14:sparklineGroup>
      </x14:sparklineGroup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29"/>
  <sheetViews>
    <sheetView view="pageBreakPreview" zoomScaleNormal="100" zoomScaleSheetLayoutView="100" workbookViewId="0"/>
  </sheetViews>
  <sheetFormatPr defaultColWidth="8.88671875" defaultRowHeight="14.4" x14ac:dyDescent="0.3"/>
  <cols>
    <col min="1" max="1" width="4" style="7" customWidth="1"/>
    <col min="2" max="2" width="24.44140625" style="7" bestFit="1" customWidth="1"/>
    <col min="3" max="7" width="15.33203125" style="7" customWidth="1"/>
    <col min="8" max="8" width="4.33203125" style="7" customWidth="1"/>
    <col min="9" max="9" width="4.44140625" style="7" customWidth="1"/>
    <col min="10" max="10" width="26.33203125" style="7" customWidth="1"/>
    <col min="11" max="15" width="15.33203125" style="7" customWidth="1"/>
    <col min="16" max="16" width="3.33203125" style="7" customWidth="1"/>
    <col min="17" max="16384" width="8.88671875" style="7"/>
  </cols>
  <sheetData>
    <row r="2" spans="2:16" x14ac:dyDescent="0.3">
      <c r="B2" s="498" t="s">
        <v>152</v>
      </c>
      <c r="C2" s="498"/>
      <c r="D2" s="498"/>
      <c r="E2" s="498"/>
      <c r="F2" s="498"/>
      <c r="G2" s="498"/>
      <c r="H2" s="498"/>
      <c r="J2" s="498" t="s">
        <v>153</v>
      </c>
      <c r="K2" s="498"/>
      <c r="L2" s="498"/>
      <c r="M2" s="498"/>
      <c r="N2" s="498"/>
      <c r="O2" s="498"/>
      <c r="P2" s="498"/>
    </row>
    <row r="3" spans="2:16" x14ac:dyDescent="0.3">
      <c r="B3" s="400" t="s">
        <v>38</v>
      </c>
      <c r="C3" s="400"/>
      <c r="D3" s="400"/>
      <c r="E3" s="400"/>
      <c r="F3" s="400"/>
      <c r="G3" s="400"/>
      <c r="H3" s="254"/>
      <c r="J3" s="400" t="s">
        <v>39</v>
      </c>
      <c r="K3" s="400"/>
      <c r="L3" s="400"/>
      <c r="M3" s="400"/>
      <c r="N3" s="400"/>
      <c r="O3" s="400"/>
      <c r="P3" s="254"/>
    </row>
    <row r="4" spans="2:16" ht="15" thickBot="1" x14ac:dyDescent="0.35"/>
    <row r="5" spans="2:16" ht="15" thickBot="1" x14ac:dyDescent="0.35">
      <c r="B5" s="89" t="s">
        <v>51</v>
      </c>
      <c r="C5" s="145">
        <v>2019</v>
      </c>
      <c r="D5" s="87">
        <v>2020</v>
      </c>
      <c r="E5" s="87">
        <v>2021</v>
      </c>
      <c r="F5" s="87" t="s">
        <v>96</v>
      </c>
      <c r="G5" s="87" t="s">
        <v>97</v>
      </c>
      <c r="H5" s="255"/>
      <c r="I5" s="255"/>
      <c r="J5" s="89" t="s">
        <v>51</v>
      </c>
      <c r="K5" s="145">
        <v>2019</v>
      </c>
      <c r="L5" s="87">
        <v>2020</v>
      </c>
      <c r="M5" s="87">
        <v>2021</v>
      </c>
      <c r="N5" s="87" t="s">
        <v>96</v>
      </c>
      <c r="O5" s="87" t="s">
        <v>97</v>
      </c>
    </row>
    <row r="6" spans="2:16" ht="19.95" customHeight="1" x14ac:dyDescent="0.3">
      <c r="B6" s="105" t="s">
        <v>154</v>
      </c>
      <c r="C6" s="366">
        <v>21119627.080362529</v>
      </c>
      <c r="D6" s="366">
        <v>19143355.143232577</v>
      </c>
      <c r="E6" s="366">
        <v>27360476.509655505</v>
      </c>
      <c r="F6" s="366">
        <v>28946551.840795785</v>
      </c>
      <c r="G6" s="367">
        <v>33254833.969687272</v>
      </c>
      <c r="H6" s="255"/>
      <c r="I6" s="255"/>
      <c r="J6" s="105" t="s">
        <v>154</v>
      </c>
      <c r="K6" s="366">
        <v>11317738.327140048</v>
      </c>
      <c r="L6" s="366">
        <v>23360482</v>
      </c>
      <c r="M6" s="366">
        <v>19548731.768710852</v>
      </c>
      <c r="N6" s="366">
        <v>23815307.321667798</v>
      </c>
      <c r="O6" s="367">
        <v>24669741.744284157</v>
      </c>
    </row>
    <row r="7" spans="2:16" ht="19.95" customHeight="1" x14ac:dyDescent="0.3">
      <c r="B7" s="105" t="s">
        <v>155</v>
      </c>
      <c r="C7" s="366">
        <v>457940000</v>
      </c>
      <c r="D7" s="366">
        <v>523913482</v>
      </c>
      <c r="E7" s="366">
        <v>597696520.5</v>
      </c>
      <c r="F7" s="366">
        <v>648614600.36075556</v>
      </c>
      <c r="G7" s="367">
        <v>741359010.36247611</v>
      </c>
      <c r="H7" s="255"/>
      <c r="I7" s="255"/>
      <c r="J7" s="105" t="s">
        <v>155</v>
      </c>
      <c r="K7" s="366">
        <v>200567500</v>
      </c>
      <c r="L7" s="366">
        <v>216384771</v>
      </c>
      <c r="M7" s="366">
        <v>239528524.5</v>
      </c>
      <c r="N7" s="366">
        <v>264667434.28409868</v>
      </c>
      <c r="O7" s="367">
        <v>291567072.81304848</v>
      </c>
    </row>
    <row r="8" spans="2:16" ht="19.95" customHeight="1" thickBot="1" x14ac:dyDescent="0.35">
      <c r="B8" s="109" t="s">
        <v>156</v>
      </c>
      <c r="C8" s="110">
        <v>4.6118764642447765</v>
      </c>
      <c r="D8" s="110">
        <v>3.6539153507091036</v>
      </c>
      <c r="E8" s="110">
        <v>4.577653637127959</v>
      </c>
      <c r="F8" s="110">
        <v>4.4628276675695995</v>
      </c>
      <c r="G8" s="111">
        <v>4.4856585682323917</v>
      </c>
      <c r="H8" s="255"/>
      <c r="I8" s="255"/>
      <c r="J8" s="109" t="s">
        <v>156</v>
      </c>
      <c r="K8" s="110">
        <v>5.6428575552569828</v>
      </c>
      <c r="L8" s="110">
        <v>10.79580688236142</v>
      </c>
      <c r="M8" s="110">
        <v>8.1613376985131687</v>
      </c>
      <c r="N8" s="110">
        <v>8.9982008500917523</v>
      </c>
      <c r="O8" s="111">
        <v>8.4610863312752347</v>
      </c>
    </row>
    <row r="9" spans="2:16" x14ac:dyDescent="0.3">
      <c r="C9" s="81"/>
      <c r="D9" s="81"/>
      <c r="E9" s="81"/>
      <c r="F9" s="81"/>
      <c r="G9" s="81"/>
      <c r="O9" s="80"/>
    </row>
    <row r="10" spans="2:16" x14ac:dyDescent="0.3">
      <c r="B10" s="498" t="s">
        <v>157</v>
      </c>
      <c r="C10" s="498"/>
      <c r="D10" s="498"/>
      <c r="E10" s="498"/>
      <c r="F10" s="498"/>
      <c r="G10" s="498"/>
      <c r="H10" s="498"/>
      <c r="J10" s="498" t="s">
        <v>158</v>
      </c>
      <c r="K10" s="498"/>
      <c r="L10" s="498"/>
      <c r="M10" s="498"/>
      <c r="N10" s="498"/>
      <c r="O10" s="498"/>
      <c r="P10" s="498"/>
    </row>
    <row r="11" spans="2:16" x14ac:dyDescent="0.3">
      <c r="B11" s="400" t="s">
        <v>38</v>
      </c>
      <c r="C11" s="400"/>
      <c r="D11" s="400"/>
      <c r="E11" s="400"/>
      <c r="F11" s="400"/>
      <c r="G11" s="400"/>
      <c r="H11" s="254"/>
      <c r="J11" s="400" t="s">
        <v>39</v>
      </c>
      <c r="K11" s="400"/>
      <c r="L11" s="400"/>
      <c r="M11" s="400"/>
      <c r="N11" s="400"/>
      <c r="O11" s="400"/>
      <c r="P11" s="254"/>
    </row>
    <row r="29" spans="8:16" ht="17.399999999999999" customHeight="1" x14ac:dyDescent="0.3">
      <c r="H29" s="119"/>
      <c r="P29" s="119"/>
    </row>
  </sheetData>
  <mergeCells count="4">
    <mergeCell ref="B2:H2"/>
    <mergeCell ref="J2:P2"/>
    <mergeCell ref="B10:H10"/>
    <mergeCell ref="J10:P10"/>
  </mergeCells>
  <pageMargins left="0.7" right="0.7" top="0.75" bottom="0.75" header="0.3" footer="0.3"/>
  <pageSetup scale="65" orientation="portrait" r:id="rId1"/>
  <colBreaks count="1" manualBreakCount="1">
    <brk id="8"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8"/>
  <sheetViews>
    <sheetView view="pageBreakPreview" zoomScaleNormal="100" zoomScaleSheetLayoutView="100" workbookViewId="0">
      <selection activeCell="M17" sqref="M17"/>
    </sheetView>
  </sheetViews>
  <sheetFormatPr defaultColWidth="8.88671875" defaultRowHeight="13.2" x14ac:dyDescent="0.25"/>
  <cols>
    <col min="1" max="1" width="3.44140625" style="5" customWidth="1"/>
    <col min="2" max="2" width="29.6640625" style="5" customWidth="1"/>
    <col min="3" max="3" width="27.6640625" style="5" customWidth="1"/>
    <col min="4" max="8" width="16.6640625" style="5" bestFit="1" customWidth="1"/>
    <col min="9" max="9" width="16.6640625" style="5" customWidth="1"/>
    <col min="10" max="10" width="3.5546875" style="5" customWidth="1"/>
    <col min="11" max="11" width="11.109375" style="5" customWidth="1"/>
    <col min="12" max="16384" width="8.88671875" style="5"/>
  </cols>
  <sheetData>
    <row r="2" spans="2:11" ht="13.8" x14ac:dyDescent="0.25">
      <c r="B2" s="498" t="s">
        <v>159</v>
      </c>
      <c r="C2" s="498"/>
      <c r="D2" s="498"/>
      <c r="E2" s="498"/>
      <c r="F2" s="498"/>
      <c r="G2" s="498"/>
      <c r="H2" s="9"/>
      <c r="I2" s="9"/>
    </row>
    <row r="3" spans="2:11" ht="13.8" x14ac:dyDescent="0.25">
      <c r="B3" s="399" t="s">
        <v>40</v>
      </c>
      <c r="C3" s="399"/>
      <c r="D3" s="399"/>
      <c r="E3" s="399"/>
      <c r="F3" s="399"/>
      <c r="G3" s="399"/>
      <c r="H3" s="402"/>
      <c r="I3" s="402"/>
    </row>
    <row r="4" spans="2:11" ht="13.8" thickBot="1" x14ac:dyDescent="0.3">
      <c r="B4" s="9"/>
      <c r="C4" s="9"/>
      <c r="D4" s="9"/>
      <c r="E4" s="9"/>
      <c r="F4" s="9"/>
      <c r="G4" s="9"/>
      <c r="H4" s="9"/>
      <c r="I4" s="9"/>
    </row>
    <row r="5" spans="2:11" ht="13.95" customHeight="1" thickBot="1" x14ac:dyDescent="0.3">
      <c r="B5" s="526" t="s">
        <v>95</v>
      </c>
      <c r="C5" s="525" t="s">
        <v>160</v>
      </c>
      <c r="D5" s="528" t="s">
        <v>161</v>
      </c>
      <c r="E5" s="528"/>
      <c r="F5" s="528"/>
      <c r="G5" s="528"/>
      <c r="H5" s="528"/>
      <c r="I5" s="529" t="s">
        <v>53</v>
      </c>
    </row>
    <row r="6" spans="2:11" ht="13.95" customHeight="1" thickBot="1" x14ac:dyDescent="0.3">
      <c r="B6" s="527"/>
      <c r="C6" s="525"/>
      <c r="D6" s="87">
        <v>2019</v>
      </c>
      <c r="E6" s="87">
        <v>2020</v>
      </c>
      <c r="F6" s="87">
        <v>2021</v>
      </c>
      <c r="G6" s="87" t="s">
        <v>96</v>
      </c>
      <c r="H6" s="87" t="s">
        <v>97</v>
      </c>
      <c r="I6" s="529"/>
    </row>
    <row r="7" spans="2:11" ht="19.95" customHeight="1" x14ac:dyDescent="0.25">
      <c r="B7" s="515" t="s">
        <v>125</v>
      </c>
      <c r="C7" s="95" t="s">
        <v>162</v>
      </c>
      <c r="D7" s="368">
        <v>14354342.551000001</v>
      </c>
      <c r="E7" s="368">
        <v>14534345</v>
      </c>
      <c r="F7" s="368">
        <v>14793860.620999999</v>
      </c>
      <c r="G7" s="368">
        <v>18014842.987000003</v>
      </c>
      <c r="H7" s="369">
        <v>19281183.131599996</v>
      </c>
      <c r="I7" s="518"/>
      <c r="K7" s="12"/>
    </row>
    <row r="8" spans="2:11" ht="19.95" customHeight="1" x14ac:dyDescent="0.25">
      <c r="B8" s="515"/>
      <c r="C8" s="95" t="s">
        <v>163</v>
      </c>
      <c r="D8" s="368">
        <v>67744170.843400821</v>
      </c>
      <c r="E8" s="368">
        <v>78871012.715460002</v>
      </c>
      <c r="F8" s="368">
        <v>85583931.453875154</v>
      </c>
      <c r="G8" s="368">
        <v>84915296.783419311</v>
      </c>
      <c r="H8" s="370">
        <v>117744392.59896547</v>
      </c>
      <c r="I8" s="518"/>
      <c r="K8" s="12"/>
    </row>
    <row r="9" spans="2:11" ht="19.95" customHeight="1" x14ac:dyDescent="0.25">
      <c r="B9" s="515"/>
      <c r="C9" s="95" t="s">
        <v>164</v>
      </c>
      <c r="D9" s="368">
        <v>16150089.694</v>
      </c>
      <c r="E9" s="368">
        <v>16150088.691</v>
      </c>
      <c r="F9" s="368">
        <v>16150089</v>
      </c>
      <c r="G9" s="368">
        <v>16867881.662560269</v>
      </c>
      <c r="H9" s="370">
        <v>16867882.237265475</v>
      </c>
      <c r="I9" s="518"/>
      <c r="K9" s="12"/>
    </row>
    <row r="10" spans="2:11" ht="19.95" customHeight="1" x14ac:dyDescent="0.25">
      <c r="B10" s="516"/>
      <c r="C10" s="112" t="s">
        <v>165</v>
      </c>
      <c r="D10" s="371">
        <f>D7+D8+D9</f>
        <v>98248603.088400826</v>
      </c>
      <c r="E10" s="371">
        <f t="shared" ref="E10:G10" si="0">E7+E8+E9</f>
        <v>109555446.40646</v>
      </c>
      <c r="F10" s="371">
        <f t="shared" si="0"/>
        <v>116527881.07487515</v>
      </c>
      <c r="G10" s="371">
        <f t="shared" si="0"/>
        <v>119798021.43297958</v>
      </c>
      <c r="H10" s="372">
        <f>H7+H8+H9</f>
        <v>153893457.96783093</v>
      </c>
      <c r="I10" s="519"/>
      <c r="K10" s="12"/>
    </row>
    <row r="11" spans="2:11" ht="19.95" customHeight="1" x14ac:dyDescent="0.25">
      <c r="B11" s="514" t="s">
        <v>126</v>
      </c>
      <c r="C11" s="97" t="s">
        <v>162</v>
      </c>
      <c r="D11" s="373">
        <v>20911875.145</v>
      </c>
      <c r="E11" s="373">
        <v>20911875</v>
      </c>
      <c r="F11" s="373">
        <v>22194434</v>
      </c>
      <c r="G11" s="373">
        <v>22194433.236000001</v>
      </c>
      <c r="H11" s="369">
        <v>22363428.687000003</v>
      </c>
      <c r="I11" s="517"/>
      <c r="K11" s="12"/>
    </row>
    <row r="12" spans="2:11" ht="19.95" customHeight="1" x14ac:dyDescent="0.25">
      <c r="B12" s="515"/>
      <c r="C12" s="95" t="s">
        <v>166</v>
      </c>
      <c r="D12" s="368">
        <v>26152969.066753548</v>
      </c>
      <c r="E12" s="368">
        <v>41387916</v>
      </c>
      <c r="F12" s="368">
        <v>51307254.431429997</v>
      </c>
      <c r="G12" s="368">
        <v>53274153.409511864</v>
      </c>
      <c r="H12" s="369">
        <v>68475030.875942633</v>
      </c>
      <c r="I12" s="518"/>
      <c r="K12" s="12"/>
    </row>
    <row r="13" spans="2:11" ht="19.95" customHeight="1" x14ac:dyDescent="0.25">
      <c r="B13" s="516"/>
      <c r="C13" s="113" t="s">
        <v>165</v>
      </c>
      <c r="D13" s="371">
        <f>D11+D12</f>
        <v>47064844.211753547</v>
      </c>
      <c r="E13" s="371">
        <f t="shared" ref="E13:G13" si="1">E11+E12</f>
        <v>62299791</v>
      </c>
      <c r="F13" s="371">
        <f t="shared" si="1"/>
        <v>73501688.431429997</v>
      </c>
      <c r="G13" s="371">
        <f t="shared" si="1"/>
        <v>75468586.645511866</v>
      </c>
      <c r="H13" s="372">
        <f>H11+H12</f>
        <v>90838459.562942639</v>
      </c>
      <c r="I13" s="519"/>
      <c r="K13" s="12"/>
    </row>
    <row r="14" spans="2:11" ht="19.95" customHeight="1" x14ac:dyDescent="0.25">
      <c r="B14" s="520" t="s">
        <v>167</v>
      </c>
      <c r="C14" s="97" t="s">
        <v>162</v>
      </c>
      <c r="D14" s="373">
        <v>8280021.9132500002</v>
      </c>
      <c r="E14" s="373">
        <v>8280022</v>
      </c>
      <c r="F14" s="373">
        <v>8280022</v>
      </c>
      <c r="G14" s="373">
        <v>8280021.9132500002</v>
      </c>
      <c r="H14" s="370">
        <v>8280021.9132500002</v>
      </c>
      <c r="I14" s="517"/>
      <c r="K14" s="12"/>
    </row>
    <row r="15" spans="2:11" ht="19.95" customHeight="1" x14ac:dyDescent="0.25">
      <c r="B15" s="521"/>
      <c r="C15" s="95" t="s">
        <v>163</v>
      </c>
      <c r="D15" s="368">
        <v>55298972.485025391</v>
      </c>
      <c r="E15" s="368">
        <v>55880435</v>
      </c>
      <c r="F15" s="368">
        <v>67835937.497088671</v>
      </c>
      <c r="G15" s="368">
        <v>69129140.776670218</v>
      </c>
      <c r="H15" s="370">
        <v>84458601.077374712</v>
      </c>
      <c r="I15" s="518"/>
      <c r="K15" s="12"/>
    </row>
    <row r="16" spans="2:11" ht="19.95" customHeight="1" x14ac:dyDescent="0.25">
      <c r="B16" s="521"/>
      <c r="C16" s="95" t="s">
        <v>164</v>
      </c>
      <c r="D16" s="368">
        <v>98236.630056291586</v>
      </c>
      <c r="E16" s="368">
        <v>98237</v>
      </c>
      <c r="F16" s="368">
        <v>98237</v>
      </c>
      <c r="G16" s="368">
        <v>98236.63</v>
      </c>
      <c r="H16" s="370">
        <v>98236.63</v>
      </c>
      <c r="I16" s="518"/>
      <c r="K16" s="12"/>
    </row>
    <row r="17" spans="2:11" ht="19.95" customHeight="1" x14ac:dyDescent="0.25">
      <c r="B17" s="522"/>
      <c r="C17" s="112" t="s">
        <v>165</v>
      </c>
      <c r="D17" s="371">
        <f>D14+D15+D16</f>
        <v>63677231.028331682</v>
      </c>
      <c r="E17" s="371">
        <f t="shared" ref="E17:G17" si="2">E14+E15+E16</f>
        <v>64258694</v>
      </c>
      <c r="F17" s="371">
        <f t="shared" si="2"/>
        <v>76214196.497088671</v>
      </c>
      <c r="G17" s="371">
        <f t="shared" si="2"/>
        <v>77507399.319920212</v>
      </c>
      <c r="H17" s="372">
        <f>H14+H15+H16</f>
        <v>92836859.620624706</v>
      </c>
      <c r="I17" s="519"/>
      <c r="K17" s="12"/>
    </row>
    <row r="18" spans="2:11" ht="30" customHeight="1" x14ac:dyDescent="0.25">
      <c r="B18" s="72" t="s">
        <v>168</v>
      </c>
      <c r="C18" s="114" t="s">
        <v>165</v>
      </c>
      <c r="D18" s="374">
        <v>933692</v>
      </c>
      <c r="E18" s="374">
        <v>886970</v>
      </c>
      <c r="F18" s="374">
        <v>387985</v>
      </c>
      <c r="G18" s="374">
        <v>1499358</v>
      </c>
      <c r="H18" s="375">
        <v>773750</v>
      </c>
      <c r="I18" s="73"/>
      <c r="K18" s="12"/>
    </row>
    <row r="19" spans="2:11" ht="30" customHeight="1" thickBot="1" x14ac:dyDescent="0.3">
      <c r="B19" s="523" t="s">
        <v>169</v>
      </c>
      <c r="C19" s="524"/>
      <c r="D19" s="376">
        <f>D10+D13+D17+D18</f>
        <v>209924370.32848608</v>
      </c>
      <c r="E19" s="376">
        <f t="shared" ref="E19:G19" si="3">E10+E13+E17+E18</f>
        <v>237000901.40645999</v>
      </c>
      <c r="F19" s="376">
        <f t="shared" si="3"/>
        <v>266631751.00339383</v>
      </c>
      <c r="G19" s="376">
        <f t="shared" si="3"/>
        <v>274273365.39841163</v>
      </c>
      <c r="H19" s="377">
        <f>H10+H13+H17+H18</f>
        <v>338342527.1513983</v>
      </c>
      <c r="I19" s="74"/>
      <c r="K19" s="12"/>
    </row>
    <row r="20" spans="2:11" ht="14.4" x14ac:dyDescent="0.25">
      <c r="B20" s="513"/>
      <c r="C20" s="513"/>
      <c r="D20" s="513"/>
      <c r="E20" s="513"/>
      <c r="F20" s="513"/>
      <c r="G20" s="513"/>
      <c r="H20" s="513"/>
      <c r="I20" s="513"/>
    </row>
    <row r="21" spans="2:11" x14ac:dyDescent="0.25">
      <c r="B21" s="512" t="s">
        <v>170</v>
      </c>
      <c r="C21" s="512"/>
      <c r="D21" s="512"/>
      <c r="E21" s="512"/>
      <c r="F21" s="512"/>
      <c r="G21" s="512"/>
      <c r="H21" s="512"/>
      <c r="I21" s="512"/>
    </row>
    <row r="22" spans="2:11" x14ac:dyDescent="0.25">
      <c r="B22" s="512" t="s">
        <v>171</v>
      </c>
      <c r="C22" s="512"/>
      <c r="D22" s="512"/>
      <c r="E22" s="512"/>
      <c r="F22" s="512"/>
      <c r="G22" s="512"/>
      <c r="H22" s="512"/>
      <c r="I22" s="512"/>
    </row>
    <row r="23" spans="2:11" ht="13.8" x14ac:dyDescent="0.25">
      <c r="D23" s="12"/>
      <c r="E23" s="12"/>
      <c r="F23" s="12"/>
      <c r="G23" s="12"/>
      <c r="H23" s="12"/>
      <c r="J23" s="119"/>
    </row>
    <row r="36" spans="4:8" x14ac:dyDescent="0.25">
      <c r="D36" s="12"/>
      <c r="E36" s="12"/>
      <c r="F36" s="12"/>
      <c r="G36" s="12"/>
      <c r="H36" s="12"/>
    </row>
    <row r="37" spans="4:8" x14ac:dyDescent="0.25">
      <c r="D37" s="12"/>
      <c r="E37" s="12"/>
      <c r="F37" s="12"/>
      <c r="G37" s="12"/>
      <c r="H37" s="12"/>
    </row>
    <row r="38" spans="4:8" x14ac:dyDescent="0.25">
      <c r="D38" s="12"/>
      <c r="E38" s="12"/>
      <c r="F38" s="12"/>
      <c r="G38" s="12"/>
      <c r="H38" s="12"/>
    </row>
    <row r="39" spans="4:8" x14ac:dyDescent="0.25">
      <c r="D39" s="12"/>
      <c r="E39" s="12"/>
      <c r="F39" s="12"/>
      <c r="G39" s="12"/>
      <c r="H39" s="12"/>
    </row>
    <row r="40" spans="4:8" x14ac:dyDescent="0.25">
      <c r="D40" s="12"/>
      <c r="E40" s="12"/>
      <c r="F40" s="12"/>
      <c r="G40" s="12"/>
      <c r="H40" s="12"/>
    </row>
    <row r="41" spans="4:8" x14ac:dyDescent="0.25">
      <c r="D41" s="12"/>
      <c r="E41" s="12"/>
      <c r="F41" s="12"/>
      <c r="G41" s="12"/>
      <c r="H41" s="12"/>
    </row>
    <row r="42" spans="4:8" x14ac:dyDescent="0.25">
      <c r="D42" s="12"/>
      <c r="E42" s="12"/>
      <c r="F42" s="12"/>
      <c r="G42" s="12"/>
      <c r="H42" s="12"/>
    </row>
    <row r="43" spans="4:8" x14ac:dyDescent="0.25">
      <c r="D43" s="12"/>
      <c r="E43" s="12"/>
      <c r="F43" s="12"/>
      <c r="G43" s="12"/>
      <c r="H43" s="12"/>
    </row>
    <row r="44" spans="4:8" x14ac:dyDescent="0.25">
      <c r="D44" s="12"/>
      <c r="E44" s="12"/>
      <c r="F44" s="12"/>
      <c r="G44" s="12"/>
      <c r="H44" s="12"/>
    </row>
    <row r="45" spans="4:8" x14ac:dyDescent="0.25">
      <c r="D45" s="12"/>
      <c r="E45" s="12"/>
      <c r="F45" s="12"/>
      <c r="G45" s="12"/>
      <c r="H45" s="12"/>
    </row>
    <row r="46" spans="4:8" x14ac:dyDescent="0.25">
      <c r="D46" s="12"/>
      <c r="E46" s="12"/>
      <c r="F46" s="12"/>
      <c r="G46" s="12"/>
      <c r="H46" s="12"/>
    </row>
    <row r="47" spans="4:8" x14ac:dyDescent="0.25">
      <c r="D47" s="12"/>
      <c r="E47" s="12"/>
      <c r="F47" s="12"/>
      <c r="G47" s="12"/>
      <c r="H47" s="12"/>
    </row>
    <row r="48" spans="4:8" x14ac:dyDescent="0.25">
      <c r="D48" s="12"/>
      <c r="E48" s="12"/>
      <c r="F48" s="12"/>
      <c r="G48" s="12"/>
      <c r="H48" s="12"/>
    </row>
  </sheetData>
  <mergeCells count="15">
    <mergeCell ref="B7:B10"/>
    <mergeCell ref="I7:I10"/>
    <mergeCell ref="C5:C6"/>
    <mergeCell ref="B2:G2"/>
    <mergeCell ref="B5:B6"/>
    <mergeCell ref="D5:H5"/>
    <mergeCell ref="I5:I6"/>
    <mergeCell ref="B21:I21"/>
    <mergeCell ref="B20:I20"/>
    <mergeCell ref="B22:I22"/>
    <mergeCell ref="B11:B13"/>
    <mergeCell ref="I11:I13"/>
    <mergeCell ref="B14:B17"/>
    <mergeCell ref="I14:I17"/>
    <mergeCell ref="B19:C19"/>
  </mergeCells>
  <pageMargins left="0.7" right="0.7" top="0.75" bottom="0.75" header="0.3" footer="0.3"/>
  <pageSetup scale="48" orientation="portrait" r:id="rId1"/>
  <extLst>
    <ext xmlns:x14="http://schemas.microsoft.com/office/spreadsheetml/2009/9/main" uri="{05C60535-1F16-4fd2-B633-F4F36F0B64E0}">
      <x14:sparklineGroups xmlns:xm="http://schemas.microsoft.com/office/excel/2006/main">
        <x14:sparklineGroup displayEmptyCellsAs="gap" markers="1">
          <x14:colorSeries rgb="FF376092"/>
          <x14:colorNegative rgb="FFD00000"/>
          <x14:colorAxis rgb="FF000000"/>
          <x14:colorMarkers rgb="FFD00000"/>
          <x14:colorFirst rgb="FFD00000"/>
          <x14:colorLast rgb="FFD00000"/>
          <x14:colorHigh rgb="FFD00000"/>
          <x14:colorLow rgb="FFD00000"/>
          <x14:sparklines>
            <x14:sparkline>
              <xm:f>'13.Shareholders'' Fund'!D18:H18</xm:f>
              <xm:sqref>I18</xm:sqref>
            </x14:sparkline>
          </x14:sparklines>
        </x14:sparklineGroup>
        <x14:sparklineGroup manualMax="0" manualMin="0"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'13.Shareholders'' Fund'!D10:H10</xm:f>
              <xm:sqref>I7</xm:sqref>
            </x14:sparkline>
          </x14:sparklines>
        </x14:sparklineGroup>
        <x14:sparklineGroup manualMax="0" manualMin="0" displayEmptyCellsAs="gap" markers="1" high="1" low="1" first="1" last="1" negative="1">
          <x14:colorSeries rgb="FF376092"/>
          <x14:colorNegative rgb="FFD00000"/>
          <x14:colorAxis rgb="FF000000"/>
          <x14:colorMarkers rgb="FFD00000"/>
          <x14:colorFirst rgb="FFD00000"/>
          <x14:colorLast rgb="FFD00000"/>
          <x14:colorHigh rgb="FFD00000"/>
          <x14:colorLow rgb="FFD00000"/>
          <x14:sparklines>
            <x14:sparkline>
              <xm:f>'13.Shareholders'' Fund'!D13:H13</xm:f>
              <xm:sqref>I11</xm:sqref>
            </x14:sparkline>
          </x14:sparklines>
        </x14:sparklineGroup>
        <x14:sparklineGroup manualMax="0" manualMin="0" displayEmptyCellsAs="gap" markers="1" high="1" low="1" first="1" last="1" negative="1">
          <x14:colorSeries rgb="FF376092"/>
          <x14:colorNegative rgb="FFD00000"/>
          <x14:colorAxis rgb="FF000000"/>
          <x14:colorMarkers rgb="FFD00000"/>
          <x14:colorFirst rgb="FFD00000"/>
          <x14:colorLast rgb="FFD00000"/>
          <x14:colorHigh rgb="FFD00000"/>
          <x14:colorLow rgb="FFD00000"/>
          <x14:sparklines>
            <x14:sparkline>
              <xm:f>'13.Shareholders'' Fund'!D17:H17</xm:f>
              <xm:sqref>I14</xm:sqref>
            </x14:sparkline>
          </x14:sparklines>
        </x14:sparklineGroup>
        <x14:sparklineGroup manualMax="0" manualMin="0"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'13.Shareholders'' Fund'!D19:H19</xm:f>
              <xm:sqref>I19</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B1:R26"/>
  <sheetViews>
    <sheetView showGridLines="0" tabSelected="1" view="pageBreakPreview" zoomScale="90" zoomScaleNormal="70" zoomScaleSheetLayoutView="90" workbookViewId="0">
      <selection activeCell="U15" sqref="U15"/>
    </sheetView>
  </sheetViews>
  <sheetFormatPr defaultRowHeight="14.4" x14ac:dyDescent="0.3"/>
  <cols>
    <col min="1" max="1" width="3.44140625" customWidth="1"/>
    <col min="19" max="19" width="3.44140625" customWidth="1"/>
  </cols>
  <sheetData>
    <row r="1" spans="2:18" ht="17.399999999999999" customHeight="1" thickBot="1" x14ac:dyDescent="0.35"/>
    <row r="2" spans="2:18" ht="14.4" customHeight="1" x14ac:dyDescent="0.3">
      <c r="B2" s="451" t="s">
        <v>1</v>
      </c>
      <c r="C2" s="452"/>
      <c r="D2" s="452"/>
      <c r="E2" s="452"/>
      <c r="F2" s="452"/>
      <c r="G2" s="452"/>
      <c r="H2" s="452"/>
      <c r="I2" s="452"/>
      <c r="J2" s="452"/>
      <c r="K2" s="452"/>
      <c r="L2" s="452"/>
      <c r="M2" s="452"/>
      <c r="N2" s="452"/>
      <c r="O2" s="452"/>
      <c r="P2" s="452"/>
      <c r="Q2" s="452"/>
      <c r="R2" s="453"/>
    </row>
    <row r="3" spans="2:18" ht="14.4" customHeight="1" x14ac:dyDescent="0.3">
      <c r="B3" s="454"/>
      <c r="C3" s="455"/>
      <c r="D3" s="455"/>
      <c r="E3" s="455"/>
      <c r="F3" s="455"/>
      <c r="G3" s="455"/>
      <c r="H3" s="455"/>
      <c r="I3" s="455"/>
      <c r="J3" s="455"/>
      <c r="K3" s="455"/>
      <c r="L3" s="455"/>
      <c r="M3" s="455"/>
      <c r="N3" s="455"/>
      <c r="O3" s="455"/>
      <c r="P3" s="455"/>
      <c r="Q3" s="455"/>
      <c r="R3" s="456"/>
    </row>
    <row r="4" spans="2:18" ht="14.4" customHeight="1" x14ac:dyDescent="0.3">
      <c r="B4" s="454"/>
      <c r="C4" s="455"/>
      <c r="D4" s="455"/>
      <c r="E4" s="455"/>
      <c r="F4" s="455"/>
      <c r="G4" s="455"/>
      <c r="H4" s="455"/>
      <c r="I4" s="455"/>
      <c r="J4" s="455"/>
      <c r="K4" s="455"/>
      <c r="L4" s="455"/>
      <c r="M4" s="455"/>
      <c r="N4" s="455"/>
      <c r="O4" s="455"/>
      <c r="P4" s="455"/>
      <c r="Q4" s="455"/>
      <c r="R4" s="456"/>
    </row>
    <row r="5" spans="2:18" ht="14.4" customHeight="1" x14ac:dyDescent="0.3">
      <c r="B5" s="454"/>
      <c r="C5" s="455"/>
      <c r="D5" s="455"/>
      <c r="E5" s="455"/>
      <c r="F5" s="455"/>
      <c r="G5" s="455"/>
      <c r="H5" s="455"/>
      <c r="I5" s="455"/>
      <c r="J5" s="455"/>
      <c r="K5" s="455"/>
      <c r="L5" s="455"/>
      <c r="M5" s="455"/>
      <c r="N5" s="455"/>
      <c r="O5" s="455"/>
      <c r="P5" s="455"/>
      <c r="Q5" s="455"/>
      <c r="R5" s="456"/>
    </row>
    <row r="6" spans="2:18" ht="14.4" customHeight="1" x14ac:dyDescent="0.3">
      <c r="B6" s="454"/>
      <c r="C6" s="455"/>
      <c r="D6" s="455"/>
      <c r="E6" s="455"/>
      <c r="F6" s="455"/>
      <c r="G6" s="455"/>
      <c r="H6" s="455"/>
      <c r="I6" s="455"/>
      <c r="J6" s="455"/>
      <c r="K6" s="455"/>
      <c r="L6" s="455"/>
      <c r="M6" s="455"/>
      <c r="N6" s="455"/>
      <c r="O6" s="455"/>
      <c r="P6" s="455"/>
      <c r="Q6" s="455"/>
      <c r="R6" s="456"/>
    </row>
    <row r="7" spans="2:18" ht="14.4" customHeight="1" x14ac:dyDescent="0.3">
      <c r="B7" s="454"/>
      <c r="C7" s="455"/>
      <c r="D7" s="455"/>
      <c r="E7" s="455"/>
      <c r="F7" s="455"/>
      <c r="G7" s="455"/>
      <c r="H7" s="455"/>
      <c r="I7" s="455"/>
      <c r="J7" s="455"/>
      <c r="K7" s="455"/>
      <c r="L7" s="455"/>
      <c r="M7" s="455"/>
      <c r="N7" s="455"/>
      <c r="O7" s="455"/>
      <c r="P7" s="455"/>
      <c r="Q7" s="455"/>
      <c r="R7" s="456"/>
    </row>
    <row r="8" spans="2:18" ht="14.4" customHeight="1" x14ac:dyDescent="0.3">
      <c r="B8" s="454"/>
      <c r="C8" s="455"/>
      <c r="D8" s="455"/>
      <c r="E8" s="455"/>
      <c r="F8" s="455"/>
      <c r="G8" s="455"/>
      <c r="H8" s="455"/>
      <c r="I8" s="455"/>
      <c r="J8" s="455"/>
      <c r="K8" s="455"/>
      <c r="L8" s="455"/>
      <c r="M8" s="455"/>
      <c r="N8" s="455"/>
      <c r="O8" s="455"/>
      <c r="P8" s="455"/>
      <c r="Q8" s="455"/>
      <c r="R8" s="456"/>
    </row>
    <row r="9" spans="2:18" ht="14.4" customHeight="1" x14ac:dyDescent="0.3">
      <c r="B9" s="454"/>
      <c r="C9" s="455"/>
      <c r="D9" s="455"/>
      <c r="E9" s="455"/>
      <c r="F9" s="455"/>
      <c r="G9" s="455"/>
      <c r="H9" s="455"/>
      <c r="I9" s="455"/>
      <c r="J9" s="455"/>
      <c r="K9" s="455"/>
      <c r="L9" s="455"/>
      <c r="M9" s="455"/>
      <c r="N9" s="455"/>
      <c r="O9" s="455"/>
      <c r="P9" s="455"/>
      <c r="Q9" s="455"/>
      <c r="R9" s="456"/>
    </row>
    <row r="10" spans="2:18" ht="14.4" customHeight="1" x14ac:dyDescent="0.3">
      <c r="B10" s="454"/>
      <c r="C10" s="455"/>
      <c r="D10" s="455"/>
      <c r="E10" s="455"/>
      <c r="F10" s="455"/>
      <c r="G10" s="455"/>
      <c r="H10" s="455"/>
      <c r="I10" s="455"/>
      <c r="J10" s="455"/>
      <c r="K10" s="455"/>
      <c r="L10" s="455"/>
      <c r="M10" s="455"/>
      <c r="N10" s="455"/>
      <c r="O10" s="455"/>
      <c r="P10" s="455"/>
      <c r="Q10" s="455"/>
      <c r="R10" s="456"/>
    </row>
    <row r="11" spans="2:18" ht="14.4" customHeight="1" x14ac:dyDescent="0.3">
      <c r="B11" s="454"/>
      <c r="C11" s="455"/>
      <c r="D11" s="455"/>
      <c r="E11" s="455"/>
      <c r="F11" s="455"/>
      <c r="G11" s="455"/>
      <c r="H11" s="455"/>
      <c r="I11" s="455"/>
      <c r="J11" s="455"/>
      <c r="K11" s="455"/>
      <c r="L11" s="455"/>
      <c r="M11" s="455"/>
      <c r="N11" s="455"/>
      <c r="O11" s="455"/>
      <c r="P11" s="455"/>
      <c r="Q11" s="455"/>
      <c r="R11" s="456"/>
    </row>
    <row r="12" spans="2:18" ht="14.4" customHeight="1" x14ac:dyDescent="0.3">
      <c r="B12" s="454"/>
      <c r="C12" s="455"/>
      <c r="D12" s="455"/>
      <c r="E12" s="455"/>
      <c r="F12" s="455"/>
      <c r="G12" s="455"/>
      <c r="H12" s="455"/>
      <c r="I12" s="455"/>
      <c r="J12" s="455"/>
      <c r="K12" s="455"/>
      <c r="L12" s="455"/>
      <c r="M12" s="455"/>
      <c r="N12" s="455"/>
      <c r="O12" s="455"/>
      <c r="P12" s="455"/>
      <c r="Q12" s="455"/>
      <c r="R12" s="456"/>
    </row>
    <row r="13" spans="2:18" ht="41.4" customHeight="1" x14ac:dyDescent="0.3">
      <c r="B13" s="454"/>
      <c r="C13" s="455"/>
      <c r="D13" s="455"/>
      <c r="E13" s="455"/>
      <c r="F13" s="455"/>
      <c r="G13" s="455"/>
      <c r="H13" s="455"/>
      <c r="I13" s="455"/>
      <c r="J13" s="455"/>
      <c r="K13" s="455"/>
      <c r="L13" s="455"/>
      <c r="M13" s="455"/>
      <c r="N13" s="455"/>
      <c r="O13" s="455"/>
      <c r="P13" s="455"/>
      <c r="Q13" s="455"/>
      <c r="R13" s="456"/>
    </row>
    <row r="14" spans="2:18" ht="14.4" hidden="1" customHeight="1" x14ac:dyDescent="0.3">
      <c r="B14" s="454"/>
      <c r="C14" s="455"/>
      <c r="D14" s="455"/>
      <c r="E14" s="455"/>
      <c r="F14" s="455"/>
      <c r="G14" s="455"/>
      <c r="H14" s="455"/>
      <c r="I14" s="455"/>
      <c r="J14" s="455"/>
      <c r="K14" s="455"/>
      <c r="L14" s="455"/>
      <c r="M14" s="455"/>
      <c r="N14" s="455"/>
      <c r="O14" s="455"/>
      <c r="P14" s="455"/>
      <c r="Q14" s="455"/>
      <c r="R14" s="456"/>
    </row>
    <row r="15" spans="2:18" ht="78.599999999999994" customHeight="1" x14ac:dyDescent="0.3">
      <c r="B15" s="457"/>
      <c r="C15" s="458"/>
      <c r="D15" s="458"/>
      <c r="E15" s="458"/>
      <c r="F15" s="458"/>
      <c r="G15" s="458"/>
      <c r="H15" s="458"/>
      <c r="I15" s="458"/>
      <c r="J15" s="458"/>
      <c r="K15" s="458"/>
      <c r="L15" s="458"/>
      <c r="M15" s="458"/>
      <c r="N15" s="458"/>
      <c r="O15" s="458"/>
      <c r="P15" s="458"/>
      <c r="Q15" s="458"/>
      <c r="R15" s="459"/>
    </row>
    <row r="16" spans="2:18" ht="14.4" customHeight="1" x14ac:dyDescent="0.3">
      <c r="B16" s="122"/>
      <c r="C16" s="123"/>
      <c r="D16" s="123"/>
      <c r="E16" s="123"/>
      <c r="F16" s="123"/>
      <c r="G16" s="123"/>
      <c r="H16" s="123"/>
      <c r="I16" s="123"/>
      <c r="J16" s="123"/>
      <c r="K16" s="123"/>
      <c r="L16" s="123"/>
      <c r="M16" s="123"/>
      <c r="N16" s="123"/>
      <c r="O16" s="123"/>
      <c r="P16" s="460"/>
      <c r="Q16" s="460"/>
      <c r="R16" s="124"/>
    </row>
    <row r="17" spans="2:18" ht="14.4" customHeight="1" x14ac:dyDescent="0.3">
      <c r="B17" s="122"/>
      <c r="C17" s="123"/>
      <c r="D17" s="123"/>
      <c r="E17" s="123"/>
      <c r="F17" s="123"/>
      <c r="G17" s="123"/>
      <c r="H17" s="123"/>
      <c r="I17" s="123"/>
      <c r="J17" s="123"/>
      <c r="K17" s="123"/>
      <c r="L17" s="123"/>
      <c r="M17" s="123"/>
      <c r="N17" s="123"/>
      <c r="O17" s="123"/>
      <c r="P17" s="460"/>
      <c r="Q17" s="460"/>
      <c r="R17" s="124"/>
    </row>
    <row r="18" spans="2:18" ht="14.4" customHeight="1" x14ac:dyDescent="0.3">
      <c r="B18" s="122"/>
      <c r="C18" s="123"/>
      <c r="D18" s="123"/>
      <c r="E18" s="123"/>
      <c r="F18" s="123"/>
      <c r="G18" s="123"/>
      <c r="H18" s="123"/>
      <c r="I18" s="123"/>
      <c r="J18" s="123"/>
      <c r="K18" s="123"/>
      <c r="L18" s="123"/>
      <c r="M18" s="123"/>
      <c r="N18" s="123"/>
      <c r="O18" s="123"/>
      <c r="P18" s="460"/>
      <c r="Q18" s="460"/>
      <c r="R18" s="124"/>
    </row>
    <row r="19" spans="2:18" ht="14.4" customHeight="1" x14ac:dyDescent="0.3">
      <c r="B19" s="122"/>
      <c r="C19" s="123"/>
      <c r="D19" s="123"/>
      <c r="E19" s="123"/>
      <c r="F19" s="123"/>
      <c r="G19" s="123"/>
      <c r="H19" s="123"/>
      <c r="I19" s="123"/>
      <c r="J19" s="123"/>
      <c r="K19" s="123"/>
      <c r="L19" s="123"/>
      <c r="M19" s="123"/>
      <c r="N19" s="123"/>
      <c r="O19" s="123"/>
      <c r="P19" s="460"/>
      <c r="Q19" s="460"/>
      <c r="R19" s="124"/>
    </row>
    <row r="20" spans="2:18" ht="14.4" customHeight="1" x14ac:dyDescent="0.3">
      <c r="B20" s="122"/>
      <c r="C20" s="123"/>
      <c r="D20" s="123"/>
      <c r="E20" s="123"/>
      <c r="F20" s="123"/>
      <c r="G20" s="123"/>
      <c r="H20" s="123"/>
      <c r="I20" s="123"/>
      <c r="J20" s="123"/>
      <c r="K20" s="123"/>
      <c r="L20" s="123"/>
      <c r="M20" s="123"/>
      <c r="N20" s="123"/>
      <c r="O20" s="123"/>
      <c r="P20" s="460"/>
      <c r="Q20" s="460"/>
      <c r="R20" s="124"/>
    </row>
    <row r="21" spans="2:18" ht="14.4" customHeight="1" x14ac:dyDescent="0.3">
      <c r="B21" s="122"/>
      <c r="C21" s="123"/>
      <c r="D21" s="123"/>
      <c r="E21" s="123"/>
      <c r="F21" s="123"/>
      <c r="G21" s="123"/>
      <c r="H21" s="123"/>
      <c r="I21" s="123"/>
      <c r="J21" s="123"/>
      <c r="K21" s="123"/>
      <c r="L21" s="123"/>
      <c r="M21" s="123"/>
      <c r="N21" s="123"/>
      <c r="O21" s="123"/>
      <c r="P21" s="460"/>
      <c r="Q21" s="460"/>
      <c r="R21" s="124"/>
    </row>
    <row r="22" spans="2:18" ht="14.4" customHeight="1" x14ac:dyDescent="0.3">
      <c r="B22" s="122"/>
      <c r="C22" s="123"/>
      <c r="D22" s="123"/>
      <c r="E22" s="123"/>
      <c r="F22" s="123"/>
      <c r="G22" s="123"/>
      <c r="H22" s="123"/>
      <c r="I22" s="123"/>
      <c r="J22" s="123"/>
      <c r="K22" s="123"/>
      <c r="L22" s="123"/>
      <c r="M22" s="123"/>
      <c r="N22" s="123"/>
      <c r="O22" s="123"/>
      <c r="P22" s="460"/>
      <c r="Q22" s="460"/>
      <c r="R22" s="124"/>
    </row>
    <row r="23" spans="2:18" ht="33.6" customHeight="1" x14ac:dyDescent="0.3">
      <c r="B23" s="461" t="s">
        <v>2</v>
      </c>
      <c r="C23" s="462"/>
      <c r="D23" s="462"/>
      <c r="E23" s="462"/>
      <c r="F23" s="462"/>
      <c r="G23" s="462"/>
      <c r="H23" s="462"/>
      <c r="I23" s="462"/>
      <c r="J23" s="462"/>
      <c r="K23" s="462"/>
      <c r="L23" s="462"/>
      <c r="M23" s="462"/>
      <c r="N23" s="462"/>
      <c r="O23" s="462"/>
      <c r="P23" s="462"/>
      <c r="Q23" s="462"/>
      <c r="R23" s="463"/>
    </row>
    <row r="24" spans="2:18" ht="38.4" customHeight="1" x14ac:dyDescent="0.3">
      <c r="B24" s="461" t="s">
        <v>3</v>
      </c>
      <c r="C24" s="462"/>
      <c r="D24" s="462"/>
      <c r="E24" s="462"/>
      <c r="F24" s="462"/>
      <c r="G24" s="462"/>
      <c r="H24" s="462"/>
      <c r="I24" s="462"/>
      <c r="J24" s="462"/>
      <c r="K24" s="462"/>
      <c r="L24" s="462"/>
      <c r="M24" s="462"/>
      <c r="N24" s="462"/>
      <c r="O24" s="462"/>
      <c r="P24" s="462"/>
      <c r="Q24" s="462"/>
      <c r="R24" s="463"/>
    </row>
    <row r="25" spans="2:18" ht="15" customHeight="1" thickBot="1" x14ac:dyDescent="0.35">
      <c r="B25" s="125"/>
      <c r="C25" s="126"/>
      <c r="D25" s="126"/>
      <c r="E25" s="126"/>
      <c r="F25" s="126"/>
      <c r="G25" s="126"/>
      <c r="H25" s="126"/>
      <c r="I25" s="126"/>
      <c r="J25" s="126"/>
      <c r="K25" s="126"/>
      <c r="L25" s="126"/>
      <c r="M25" s="126"/>
      <c r="N25" s="126"/>
      <c r="O25" s="450"/>
      <c r="P25" s="450"/>
      <c r="Q25" s="450"/>
      <c r="R25" s="127"/>
    </row>
    <row r="26" spans="2:18" ht="16.2" customHeight="1" x14ac:dyDescent="0.3"/>
  </sheetData>
  <mergeCells count="6">
    <mergeCell ref="O25:Q25"/>
    <mergeCell ref="B2:R14"/>
    <mergeCell ref="B15:R15"/>
    <mergeCell ref="P16:Q22"/>
    <mergeCell ref="B23:R23"/>
    <mergeCell ref="B24:R24"/>
  </mergeCells>
  <pageMargins left="0.7" right="0.7" top="0.75" bottom="0.75" header="0.3" footer="0.3"/>
  <pageSetup scale="3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84"/>
  <sheetViews>
    <sheetView view="pageBreakPreview" zoomScaleNormal="100" zoomScaleSheetLayoutView="100" workbookViewId="0">
      <selection activeCell="J54" sqref="J54"/>
    </sheetView>
  </sheetViews>
  <sheetFormatPr defaultColWidth="8.88671875" defaultRowHeight="13.2" x14ac:dyDescent="0.25"/>
  <cols>
    <col min="1" max="1" width="3.6640625" style="5" customWidth="1"/>
    <col min="2" max="2" width="20.6640625" style="5" customWidth="1"/>
    <col min="3" max="3" width="15.5546875" style="5" customWidth="1"/>
    <col min="4" max="4" width="15.109375" style="5" customWidth="1"/>
    <col min="5" max="5" width="15.6640625" style="5" customWidth="1"/>
    <col min="6" max="6" width="15.33203125" style="5" customWidth="1"/>
    <col min="7" max="7" width="15.5546875" style="5" customWidth="1"/>
    <col min="8" max="8" width="16.33203125" style="5" customWidth="1"/>
    <col min="9" max="25" width="8.88671875" style="5"/>
    <col min="26" max="26" width="4.33203125" style="5" customWidth="1"/>
    <col min="27" max="16384" width="8.88671875" style="5"/>
  </cols>
  <sheetData>
    <row r="2" spans="2:25" ht="13.8" x14ac:dyDescent="0.25">
      <c r="B2" s="498" t="s">
        <v>172</v>
      </c>
      <c r="C2" s="498"/>
      <c r="D2" s="498"/>
      <c r="E2" s="498"/>
      <c r="F2" s="498"/>
      <c r="G2" s="498"/>
      <c r="H2" s="2"/>
      <c r="I2" s="8"/>
      <c r="J2" s="8"/>
      <c r="K2" s="498" t="s">
        <v>173</v>
      </c>
      <c r="L2" s="498"/>
      <c r="M2" s="498"/>
      <c r="N2" s="498"/>
      <c r="O2" s="498"/>
      <c r="P2" s="498"/>
    </row>
    <row r="3" spans="2:25" ht="13.8" x14ac:dyDescent="0.25">
      <c r="B3" s="399" t="s">
        <v>41</v>
      </c>
      <c r="C3" s="399"/>
      <c r="D3" s="399"/>
      <c r="E3" s="399"/>
      <c r="F3" s="399"/>
      <c r="G3" s="399"/>
      <c r="H3" s="403"/>
      <c r="I3" s="8"/>
      <c r="J3" s="8"/>
      <c r="K3" s="399" t="s">
        <v>174</v>
      </c>
      <c r="L3" s="399"/>
      <c r="M3" s="399"/>
      <c r="N3" s="399"/>
      <c r="O3" s="399"/>
      <c r="P3" s="399"/>
      <c r="Q3" s="391"/>
      <c r="R3" s="391"/>
      <c r="S3" s="391"/>
      <c r="T3" s="391"/>
      <c r="U3" s="391"/>
      <c r="V3" s="391"/>
      <c r="W3" s="391"/>
      <c r="X3" s="391"/>
      <c r="Y3" s="391"/>
    </row>
    <row r="4" spans="2:25" ht="13.8" thickBot="1" x14ac:dyDescent="0.3">
      <c r="B4" s="10"/>
      <c r="C4" s="10"/>
      <c r="D4" s="10"/>
      <c r="E4" s="10"/>
      <c r="F4" s="10"/>
      <c r="G4" s="11"/>
      <c r="H4" s="11"/>
    </row>
    <row r="5" spans="2:25" ht="13.95" customHeight="1" x14ac:dyDescent="0.25">
      <c r="B5" s="535" t="s">
        <v>175</v>
      </c>
      <c r="C5" s="535" t="s">
        <v>176</v>
      </c>
      <c r="D5" s="535"/>
      <c r="E5" s="535" t="s">
        <v>177</v>
      </c>
      <c r="F5" s="535"/>
      <c r="G5" s="535" t="s">
        <v>178</v>
      </c>
      <c r="H5" s="535"/>
    </row>
    <row r="6" spans="2:25" ht="13.95" customHeight="1" thickBot="1" x14ac:dyDescent="0.3">
      <c r="B6" s="536"/>
      <c r="C6" s="115" t="s">
        <v>179</v>
      </c>
      <c r="D6" s="115" t="s">
        <v>180</v>
      </c>
      <c r="E6" s="115" t="s">
        <v>179</v>
      </c>
      <c r="F6" s="115" t="s">
        <v>180</v>
      </c>
      <c r="G6" s="115" t="s">
        <v>179</v>
      </c>
      <c r="H6" s="115" t="s">
        <v>180</v>
      </c>
    </row>
    <row r="7" spans="2:25" ht="19.95" customHeight="1" x14ac:dyDescent="0.25">
      <c r="B7" s="108" t="s">
        <v>181</v>
      </c>
      <c r="C7" s="45">
        <v>206</v>
      </c>
      <c r="D7" s="76">
        <v>213</v>
      </c>
      <c r="E7" s="45">
        <v>1328</v>
      </c>
      <c r="F7" s="76">
        <v>1319</v>
      </c>
      <c r="G7" s="45">
        <v>4171</v>
      </c>
      <c r="H7" s="76">
        <v>4337</v>
      </c>
    </row>
    <row r="8" spans="2:25" ht="19.95" customHeight="1" x14ac:dyDescent="0.25">
      <c r="B8" s="108" t="s">
        <v>182</v>
      </c>
      <c r="C8" s="45">
        <v>139</v>
      </c>
      <c r="D8" s="76">
        <v>144</v>
      </c>
      <c r="E8" s="45">
        <v>684</v>
      </c>
      <c r="F8" s="76">
        <v>710</v>
      </c>
      <c r="G8" s="45">
        <v>2520</v>
      </c>
      <c r="H8" s="76">
        <v>2711</v>
      </c>
    </row>
    <row r="9" spans="2:25" ht="19.95" customHeight="1" x14ac:dyDescent="0.25">
      <c r="B9" s="108" t="s">
        <v>183</v>
      </c>
      <c r="C9" s="45">
        <v>143</v>
      </c>
      <c r="D9" s="76">
        <v>145</v>
      </c>
      <c r="E9" s="45">
        <v>746</v>
      </c>
      <c r="F9" s="76">
        <v>736</v>
      </c>
      <c r="G9" s="45">
        <v>2486</v>
      </c>
      <c r="H9" s="76">
        <v>2400</v>
      </c>
    </row>
    <row r="10" spans="2:25" ht="19.95" customHeight="1" x14ac:dyDescent="0.25">
      <c r="B10" s="108" t="s">
        <v>184</v>
      </c>
      <c r="C10" s="45">
        <v>220</v>
      </c>
      <c r="D10" s="76">
        <v>221</v>
      </c>
      <c r="E10" s="45">
        <v>1308</v>
      </c>
      <c r="F10" s="76">
        <v>1333</v>
      </c>
      <c r="G10" s="45">
        <v>4954</v>
      </c>
      <c r="H10" s="76">
        <v>4921</v>
      </c>
    </row>
    <row r="11" spans="2:25" ht="19.95" customHeight="1" x14ac:dyDescent="0.25">
      <c r="B11" s="108" t="s">
        <v>185</v>
      </c>
      <c r="C11" s="45">
        <v>140</v>
      </c>
      <c r="D11" s="76">
        <v>143</v>
      </c>
      <c r="E11" s="45">
        <v>717</v>
      </c>
      <c r="F11" s="76">
        <v>697</v>
      </c>
      <c r="G11" s="45">
        <v>3292</v>
      </c>
      <c r="H11" s="76">
        <v>3609</v>
      </c>
    </row>
    <row r="12" spans="2:25" ht="19.95" customHeight="1" x14ac:dyDescent="0.25">
      <c r="B12" s="108" t="s">
        <v>186</v>
      </c>
      <c r="C12" s="45">
        <v>161</v>
      </c>
      <c r="D12" s="76">
        <v>159</v>
      </c>
      <c r="E12" s="45">
        <v>916</v>
      </c>
      <c r="F12" s="76">
        <v>958</v>
      </c>
      <c r="G12" s="45">
        <v>3994</v>
      </c>
      <c r="H12" s="76">
        <v>3697</v>
      </c>
    </row>
    <row r="13" spans="2:25" ht="19.95" customHeight="1" x14ac:dyDescent="0.25">
      <c r="B13" s="108" t="s">
        <v>187</v>
      </c>
      <c r="C13" s="45">
        <v>256</v>
      </c>
      <c r="D13" s="76">
        <v>250</v>
      </c>
      <c r="E13" s="45">
        <v>1646</v>
      </c>
      <c r="F13" s="76">
        <v>1480</v>
      </c>
      <c r="G13" s="45">
        <v>5798</v>
      </c>
      <c r="H13" s="76">
        <v>5682</v>
      </c>
    </row>
    <row r="14" spans="2:25" ht="19.95" customHeight="1" x14ac:dyDescent="0.25">
      <c r="B14" s="108" t="s">
        <v>188</v>
      </c>
      <c r="C14" s="45">
        <v>132</v>
      </c>
      <c r="D14" s="76">
        <v>128</v>
      </c>
      <c r="E14" s="45">
        <v>677</v>
      </c>
      <c r="F14" s="76">
        <v>670</v>
      </c>
      <c r="G14" s="45">
        <v>2566</v>
      </c>
      <c r="H14" s="76">
        <v>2525</v>
      </c>
    </row>
    <row r="15" spans="2:25" ht="19.95" customHeight="1" x14ac:dyDescent="0.25">
      <c r="B15" s="108" t="s">
        <v>189</v>
      </c>
      <c r="C15" s="45">
        <v>649</v>
      </c>
      <c r="D15" s="76">
        <v>634</v>
      </c>
      <c r="E15" s="45">
        <v>12035</v>
      </c>
      <c r="F15" s="76">
        <v>12347</v>
      </c>
      <c r="G15" s="45">
        <v>17321</v>
      </c>
      <c r="H15" s="76">
        <v>17363</v>
      </c>
    </row>
    <row r="16" spans="2:25" ht="19.95" customHeight="1" thickBot="1" x14ac:dyDescent="0.3">
      <c r="B16" s="116" t="s">
        <v>140</v>
      </c>
      <c r="C16" s="75">
        <v>2046</v>
      </c>
      <c r="D16" s="77">
        <v>2037</v>
      </c>
      <c r="E16" s="75">
        <v>20057</v>
      </c>
      <c r="F16" s="77">
        <v>20250</v>
      </c>
      <c r="G16" s="75">
        <v>47102</v>
      </c>
      <c r="H16" s="77">
        <v>47245</v>
      </c>
    </row>
    <row r="19" spans="3:8" x14ac:dyDescent="0.25">
      <c r="C19" s="14"/>
      <c r="D19" s="14"/>
      <c r="E19" s="14"/>
      <c r="F19" s="14"/>
      <c r="G19" s="14"/>
      <c r="H19" s="14"/>
    </row>
    <row r="20" spans="3:8" x14ac:dyDescent="0.25">
      <c r="C20" s="14"/>
      <c r="D20" s="14"/>
      <c r="E20" s="14"/>
      <c r="F20" s="14"/>
      <c r="G20" s="14"/>
      <c r="H20" s="14"/>
    </row>
    <row r="21" spans="3:8" x14ac:dyDescent="0.25">
      <c r="C21" s="14"/>
      <c r="D21" s="14"/>
      <c r="E21" s="14"/>
      <c r="F21" s="14"/>
      <c r="G21" s="14"/>
      <c r="H21" s="14"/>
    </row>
    <row r="22" spans="3:8" x14ac:dyDescent="0.25">
      <c r="C22" s="14"/>
      <c r="D22" s="14"/>
      <c r="E22" s="14"/>
      <c r="F22" s="14"/>
      <c r="G22" s="14"/>
      <c r="H22" s="14"/>
    </row>
    <row r="23" spans="3:8" x14ac:dyDescent="0.25">
      <c r="C23" s="14"/>
      <c r="D23" s="14"/>
      <c r="E23" s="14"/>
      <c r="F23" s="14"/>
      <c r="G23" s="14"/>
      <c r="H23" s="14"/>
    </row>
    <row r="24" spans="3:8" x14ac:dyDescent="0.25">
      <c r="C24" s="14"/>
      <c r="D24" s="14"/>
      <c r="E24" s="14"/>
      <c r="F24" s="14"/>
      <c r="G24" s="14"/>
      <c r="H24" s="14"/>
    </row>
    <row r="25" spans="3:8" x14ac:dyDescent="0.25">
      <c r="C25" s="14"/>
      <c r="D25" s="14"/>
      <c r="E25" s="14"/>
      <c r="F25" s="14"/>
      <c r="G25" s="14"/>
      <c r="H25" s="14"/>
    </row>
    <row r="26" spans="3:8" x14ac:dyDescent="0.25">
      <c r="C26" s="14"/>
      <c r="D26" s="14"/>
      <c r="E26" s="14"/>
      <c r="F26" s="14"/>
      <c r="G26" s="14"/>
      <c r="H26" s="14"/>
    </row>
    <row r="27" spans="3:8" x14ac:dyDescent="0.25">
      <c r="C27" s="14"/>
      <c r="D27" s="14"/>
      <c r="E27" s="14"/>
      <c r="F27" s="14"/>
      <c r="G27" s="14"/>
      <c r="H27" s="14"/>
    </row>
    <row r="28" spans="3:8" x14ac:dyDescent="0.25">
      <c r="C28" s="14"/>
      <c r="D28" s="14"/>
      <c r="E28" s="14"/>
      <c r="F28" s="14"/>
      <c r="G28" s="14"/>
      <c r="H28" s="14"/>
    </row>
    <row r="29" spans="3:8" x14ac:dyDescent="0.25">
      <c r="C29" s="14"/>
      <c r="D29" s="14"/>
      <c r="E29" s="14"/>
      <c r="F29" s="14"/>
      <c r="G29" s="14"/>
      <c r="H29" s="14"/>
    </row>
    <row r="30" spans="3:8" x14ac:dyDescent="0.25">
      <c r="C30" s="14"/>
      <c r="D30" s="14"/>
      <c r="E30" s="14"/>
      <c r="F30" s="14"/>
      <c r="G30" s="14"/>
      <c r="H30" s="14"/>
    </row>
    <row r="31" spans="3:8" x14ac:dyDescent="0.25">
      <c r="C31" s="14"/>
      <c r="D31" s="14"/>
      <c r="E31" s="14"/>
      <c r="F31" s="14"/>
      <c r="G31" s="14"/>
      <c r="H31" s="14"/>
    </row>
    <row r="32" spans="3:8" x14ac:dyDescent="0.25">
      <c r="C32" s="14"/>
      <c r="D32" s="14"/>
      <c r="E32" s="14"/>
      <c r="F32" s="14"/>
      <c r="G32" s="14"/>
      <c r="H32" s="14"/>
    </row>
    <row r="33" spans="3:26" x14ac:dyDescent="0.25">
      <c r="C33" s="14"/>
      <c r="D33" s="14"/>
      <c r="E33" s="14"/>
      <c r="F33" s="14"/>
      <c r="G33" s="14"/>
      <c r="H33" s="14"/>
    </row>
    <row r="34" spans="3:26" x14ac:dyDescent="0.25">
      <c r="C34" s="14"/>
      <c r="D34" s="14"/>
      <c r="E34" s="14"/>
      <c r="F34" s="14"/>
      <c r="G34" s="14"/>
      <c r="H34" s="14"/>
    </row>
    <row r="35" spans="3:26" x14ac:dyDescent="0.25">
      <c r="C35" s="14"/>
      <c r="D35" s="14"/>
      <c r="E35" s="14"/>
      <c r="F35" s="14"/>
      <c r="G35" s="14"/>
      <c r="H35" s="14"/>
    </row>
    <row r="36" spans="3:26" x14ac:dyDescent="0.25">
      <c r="C36" s="14"/>
      <c r="D36" s="14"/>
      <c r="E36" s="14"/>
      <c r="F36" s="14"/>
      <c r="G36" s="14"/>
      <c r="H36" s="14"/>
    </row>
    <row r="37" spans="3:26" x14ac:dyDescent="0.25">
      <c r="C37" s="14"/>
      <c r="D37" s="14"/>
      <c r="E37" s="14"/>
      <c r="F37" s="14"/>
      <c r="G37" s="14"/>
      <c r="H37" s="14"/>
    </row>
    <row r="38" spans="3:26" x14ac:dyDescent="0.25">
      <c r="C38" s="14"/>
      <c r="D38" s="14"/>
      <c r="E38" s="14"/>
      <c r="F38" s="14"/>
      <c r="G38" s="14"/>
      <c r="H38" s="14"/>
    </row>
    <row r="39" spans="3:26" x14ac:dyDescent="0.25">
      <c r="C39" s="14"/>
      <c r="D39" s="14"/>
      <c r="E39" s="14"/>
      <c r="F39" s="14"/>
      <c r="G39" s="14"/>
      <c r="H39" s="14"/>
    </row>
    <row r="40" spans="3:26" x14ac:dyDescent="0.25">
      <c r="C40" s="14"/>
      <c r="D40" s="14"/>
      <c r="E40" s="14"/>
      <c r="F40" s="14"/>
      <c r="G40" s="14"/>
      <c r="H40" s="14"/>
    </row>
    <row r="41" spans="3:26" x14ac:dyDescent="0.25">
      <c r="C41" s="14"/>
      <c r="D41" s="14"/>
      <c r="E41" s="14"/>
      <c r="F41" s="14"/>
      <c r="G41" s="14"/>
      <c r="H41" s="14"/>
    </row>
    <row r="47" spans="3:26" ht="13.8" x14ac:dyDescent="0.25">
      <c r="Z47" s="119"/>
    </row>
    <row r="49" spans="2:21" ht="13.8" x14ac:dyDescent="0.25">
      <c r="B49" s="248"/>
      <c r="C49" s="248"/>
      <c r="D49" s="248"/>
      <c r="E49" s="248"/>
      <c r="F49" s="248"/>
      <c r="G49" s="248"/>
      <c r="H49" s="248"/>
      <c r="I49" s="248"/>
      <c r="J49" s="248"/>
      <c r="K49" s="498" t="s">
        <v>190</v>
      </c>
      <c r="L49" s="498"/>
      <c r="M49" s="498"/>
      <c r="N49" s="498"/>
      <c r="O49" s="498"/>
      <c r="P49" s="498"/>
    </row>
    <row r="50" spans="2:21" ht="13.8" x14ac:dyDescent="0.25">
      <c r="B50" s="498" t="s">
        <v>191</v>
      </c>
      <c r="C50" s="498"/>
      <c r="D50" s="498"/>
      <c r="E50" s="498"/>
      <c r="F50" s="498"/>
      <c r="G50" s="498"/>
      <c r="H50" s="248"/>
      <c r="I50" s="248"/>
      <c r="J50" s="248"/>
      <c r="K50" s="399" t="s">
        <v>42</v>
      </c>
      <c r="L50" s="399"/>
      <c r="M50" s="399"/>
      <c r="N50" s="399"/>
      <c r="O50" s="399"/>
      <c r="P50" s="399"/>
      <c r="Q50" s="391"/>
      <c r="R50" s="391"/>
      <c r="S50" s="391"/>
      <c r="T50" s="391"/>
      <c r="U50" s="391"/>
    </row>
    <row r="51" spans="2:21" ht="13.8" x14ac:dyDescent="0.25">
      <c r="B51" s="399" t="s">
        <v>42</v>
      </c>
      <c r="C51" s="399"/>
      <c r="D51" s="399"/>
      <c r="E51" s="399"/>
      <c r="F51" s="399"/>
      <c r="G51" s="399"/>
      <c r="H51" s="395"/>
      <c r="I51" s="248"/>
      <c r="J51" s="248"/>
      <c r="K51" s="248"/>
      <c r="L51" s="248"/>
      <c r="M51" s="248"/>
      <c r="N51" s="248"/>
      <c r="O51" s="248"/>
      <c r="P51" s="248"/>
    </row>
    <row r="52" spans="2:21" ht="13.8" thickBot="1" x14ac:dyDescent="0.3">
      <c r="B52" s="8"/>
      <c r="C52" s="8"/>
      <c r="D52" s="8"/>
      <c r="E52" s="8"/>
      <c r="F52" s="8"/>
      <c r="G52" s="8"/>
    </row>
    <row r="53" spans="2:21" ht="19.95" customHeight="1" thickBot="1" x14ac:dyDescent="0.3">
      <c r="B53" s="532" t="s">
        <v>192</v>
      </c>
      <c r="C53" s="532"/>
      <c r="D53" s="532"/>
      <c r="E53" s="533" t="s">
        <v>193</v>
      </c>
      <c r="F53" s="534"/>
      <c r="G53" s="533" t="s">
        <v>194</v>
      </c>
      <c r="H53" s="534"/>
    </row>
    <row r="54" spans="2:21" ht="19.95" customHeight="1" thickBot="1" x14ac:dyDescent="0.3">
      <c r="B54" s="532"/>
      <c r="C54" s="532"/>
      <c r="D54" s="532"/>
      <c r="E54" s="117" t="s">
        <v>195</v>
      </c>
      <c r="F54" s="117">
        <v>2023</v>
      </c>
      <c r="G54" s="117" t="s">
        <v>195</v>
      </c>
      <c r="H54" s="117">
        <v>2023</v>
      </c>
    </row>
    <row r="55" spans="2:21" ht="19.95" customHeight="1" thickBot="1" x14ac:dyDescent="0.3">
      <c r="B55" s="532"/>
      <c r="C55" s="532"/>
      <c r="D55" s="532"/>
      <c r="E55" s="533" t="s">
        <v>196</v>
      </c>
      <c r="F55" s="534"/>
      <c r="G55" s="533" t="s">
        <v>196</v>
      </c>
      <c r="H55" s="534"/>
    </row>
    <row r="56" spans="2:21" ht="19.95" customHeight="1" x14ac:dyDescent="0.25">
      <c r="B56" s="530" t="s">
        <v>197</v>
      </c>
      <c r="C56" s="530"/>
      <c r="D56" s="530"/>
      <c r="E56" s="78">
        <v>82.367090436532024</v>
      </c>
      <c r="F56" s="79">
        <v>82.006374170111954</v>
      </c>
      <c r="G56" s="78">
        <v>23.863604514265198</v>
      </c>
      <c r="H56" s="79">
        <v>21.316062574148194</v>
      </c>
    </row>
    <row r="57" spans="2:21" ht="19.95" customHeight="1" x14ac:dyDescent="0.25">
      <c r="B57" s="530" t="s">
        <v>198</v>
      </c>
      <c r="C57" s="530"/>
      <c r="D57" s="530"/>
      <c r="E57" s="78">
        <v>2.7563670720652271</v>
      </c>
      <c r="F57" s="79">
        <v>4.1411827577435449</v>
      </c>
      <c r="G57" s="78">
        <v>22.74623485727362</v>
      </c>
      <c r="H57" s="79">
        <v>24.221261405472738</v>
      </c>
    </row>
    <row r="58" spans="2:21" ht="19.95" customHeight="1" x14ac:dyDescent="0.25">
      <c r="B58" s="530" t="s">
        <v>199</v>
      </c>
      <c r="C58" s="530"/>
      <c r="D58" s="530"/>
      <c r="E58" s="78">
        <v>0.98922034415416304</v>
      </c>
      <c r="F58" s="79">
        <v>0.95915777323233331</v>
      </c>
      <c r="G58" s="78">
        <v>25.694111567656954</v>
      </c>
      <c r="H58" s="79">
        <v>25.425445716348605</v>
      </c>
    </row>
    <row r="59" spans="2:21" ht="19.95" customHeight="1" x14ac:dyDescent="0.25">
      <c r="B59" s="530" t="s">
        <v>200</v>
      </c>
      <c r="C59" s="530"/>
      <c r="D59" s="530"/>
      <c r="E59" s="78">
        <v>3.0688509341147592</v>
      </c>
      <c r="F59" s="79">
        <v>3.9209715970087942</v>
      </c>
      <c r="G59" s="78">
        <v>16.95931700034571</v>
      </c>
      <c r="H59" s="79">
        <v>18.58461591999632</v>
      </c>
    </row>
    <row r="60" spans="2:21" ht="19.95" customHeight="1" x14ac:dyDescent="0.25">
      <c r="B60" s="530" t="s">
        <v>201</v>
      </c>
      <c r="C60" s="530"/>
      <c r="D60" s="530"/>
      <c r="E60" s="78">
        <v>10.026642394541611</v>
      </c>
      <c r="F60" s="79">
        <v>8.4718764355498486</v>
      </c>
      <c r="G60" s="78">
        <v>3.6596427729186893</v>
      </c>
      <c r="H60" s="79">
        <v>3.6394772722890294</v>
      </c>
    </row>
    <row r="61" spans="2:21" ht="19.95" customHeight="1" x14ac:dyDescent="0.25">
      <c r="B61" s="530" t="s">
        <v>202</v>
      </c>
      <c r="C61" s="530"/>
      <c r="D61" s="530"/>
      <c r="E61" s="78">
        <v>0.78896947316397048</v>
      </c>
      <c r="F61" s="79">
        <v>0.49950384063801617</v>
      </c>
      <c r="G61" s="78">
        <v>6.174133195720156</v>
      </c>
      <c r="H61" s="79">
        <v>5.5270528241225145</v>
      </c>
    </row>
    <row r="62" spans="2:21" ht="19.95" customHeight="1" x14ac:dyDescent="0.25">
      <c r="B62" s="530" t="s">
        <v>203</v>
      </c>
      <c r="C62" s="530"/>
      <c r="D62" s="530"/>
      <c r="E62" s="78">
        <v>2.85934542825727E-3</v>
      </c>
      <c r="F62" s="79">
        <v>9.3342571549430301E-4</v>
      </c>
      <c r="G62" s="78">
        <v>0.9029560918196825</v>
      </c>
      <c r="H62" s="79">
        <v>1.2860842876226</v>
      </c>
    </row>
    <row r="63" spans="2:21" ht="19.95" customHeight="1" x14ac:dyDescent="0.25">
      <c r="B63" s="531" t="s">
        <v>140</v>
      </c>
      <c r="C63" s="531"/>
      <c r="D63" s="531"/>
      <c r="E63" s="411">
        <f>SUM(E56:E62)</f>
        <v>100.00000000000003</v>
      </c>
      <c r="F63" s="412">
        <f>SUM(F56:F62)</f>
        <v>99.999999999999972</v>
      </c>
      <c r="G63" s="411">
        <f>SUM(G56:G62)</f>
        <v>100.00000000000001</v>
      </c>
      <c r="H63" s="412">
        <f>SUM(H56:H62)</f>
        <v>100.00000000000001</v>
      </c>
    </row>
    <row r="84" spans="11:11" x14ac:dyDescent="0.25">
      <c r="K84" s="33"/>
    </row>
  </sheetData>
  <mergeCells count="21">
    <mergeCell ref="K2:P2"/>
    <mergeCell ref="B2:G2"/>
    <mergeCell ref="B5:B6"/>
    <mergeCell ref="C5:D5"/>
    <mergeCell ref="E5:F5"/>
    <mergeCell ref="G5:H5"/>
    <mergeCell ref="K49:P49"/>
    <mergeCell ref="B53:D55"/>
    <mergeCell ref="B56:D56"/>
    <mergeCell ref="B57:D57"/>
    <mergeCell ref="B58:D58"/>
    <mergeCell ref="E53:F53"/>
    <mergeCell ref="G53:H53"/>
    <mergeCell ref="E55:F55"/>
    <mergeCell ref="G55:H55"/>
    <mergeCell ref="B50:G50"/>
    <mergeCell ref="B59:D59"/>
    <mergeCell ref="B60:D60"/>
    <mergeCell ref="B61:D61"/>
    <mergeCell ref="B62:D62"/>
    <mergeCell ref="B63:D63"/>
  </mergeCells>
  <pageMargins left="0.7" right="0.7" top="0.75" bottom="0.75" header="0.3" footer="0.3"/>
  <pageSetup scale="32" orientation="portrait" r:id="rId1"/>
  <rowBreaks count="1" manualBreakCount="1">
    <brk id="47" max="25"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2:J68"/>
  <sheetViews>
    <sheetView showGridLines="0" view="pageBreakPreview" zoomScaleNormal="85" zoomScaleSheetLayoutView="100" workbookViewId="0">
      <selection activeCell="J11" sqref="J11"/>
    </sheetView>
  </sheetViews>
  <sheetFormatPr defaultColWidth="9.109375" defaultRowHeight="13.2" x14ac:dyDescent="0.3"/>
  <cols>
    <col min="1" max="1" width="3.6640625" style="147" customWidth="1"/>
    <col min="2" max="2" width="25.33203125" style="147" customWidth="1"/>
    <col min="3" max="4" width="20.6640625" style="147" customWidth="1"/>
    <col min="5" max="6" width="18.88671875" style="147" customWidth="1"/>
    <col min="7" max="7" width="17.44140625" style="147" customWidth="1"/>
    <col min="8" max="8" width="4.33203125" style="197" customWidth="1"/>
    <col min="9" max="9" width="15.5546875" style="147" customWidth="1"/>
    <col min="10" max="10" width="16.44140625" style="147" bestFit="1" customWidth="1"/>
    <col min="11" max="16384" width="9.109375" style="147"/>
  </cols>
  <sheetData>
    <row r="2" spans="2:10" ht="13.8" x14ac:dyDescent="0.3">
      <c r="B2" s="498" t="s">
        <v>204</v>
      </c>
      <c r="C2" s="498"/>
      <c r="D2" s="498"/>
      <c r="E2" s="498"/>
      <c r="F2" s="498"/>
      <c r="G2" s="498"/>
    </row>
    <row r="3" spans="2:10" ht="30" customHeight="1" x14ac:dyDescent="0.25">
      <c r="B3" s="483" t="s">
        <v>43</v>
      </c>
      <c r="C3" s="483"/>
      <c r="D3" s="483"/>
      <c r="E3" s="483"/>
      <c r="F3" s="483"/>
      <c r="G3" s="483"/>
      <c r="H3" s="404"/>
    </row>
    <row r="4" spans="2:10" ht="13.8" thickBot="1" x14ac:dyDescent="0.35">
      <c r="B4" s="541"/>
      <c r="C4" s="541"/>
      <c r="D4" s="541"/>
      <c r="E4" s="541"/>
      <c r="F4" s="541"/>
      <c r="G4" s="541"/>
    </row>
    <row r="5" spans="2:10" ht="19.95" customHeight="1" x14ac:dyDescent="0.3">
      <c r="B5" s="537" t="s">
        <v>205</v>
      </c>
      <c r="C5" s="539">
        <v>2023</v>
      </c>
      <c r="D5" s="539"/>
      <c r="E5" s="539"/>
      <c r="F5" s="539"/>
      <c r="G5" s="540"/>
    </row>
    <row r="6" spans="2:10" ht="66" x14ac:dyDescent="0.3">
      <c r="B6" s="538"/>
      <c r="C6" s="217" t="s">
        <v>206</v>
      </c>
      <c r="D6" s="263" t="s">
        <v>207</v>
      </c>
      <c r="E6" s="216" t="s">
        <v>208</v>
      </c>
      <c r="F6" s="215" t="s">
        <v>209</v>
      </c>
      <c r="G6" s="215" t="s">
        <v>210</v>
      </c>
    </row>
    <row r="7" spans="2:10" ht="19.95" customHeight="1" x14ac:dyDescent="0.3">
      <c r="B7" s="257" t="s">
        <v>211</v>
      </c>
      <c r="C7" s="259">
        <v>18799104.304570001</v>
      </c>
      <c r="D7" s="260">
        <v>0</v>
      </c>
      <c r="E7" s="212">
        <f t="shared" ref="E7:E35" si="0">+C7+D7</f>
        <v>18799104.304570001</v>
      </c>
      <c r="F7" s="378">
        <f>(C7/$C$35)*100</f>
        <v>12.315011071116576</v>
      </c>
      <c r="G7" s="379">
        <v>0</v>
      </c>
      <c r="I7" s="198"/>
      <c r="J7" s="199"/>
    </row>
    <row r="8" spans="2:10" ht="19.95" customHeight="1" x14ac:dyDescent="0.25">
      <c r="B8" s="258" t="s">
        <v>212</v>
      </c>
      <c r="C8" s="207">
        <v>0</v>
      </c>
      <c r="D8" s="261">
        <v>10793731.584420001</v>
      </c>
      <c r="E8" s="213">
        <f t="shared" si="0"/>
        <v>10793731.584420001</v>
      </c>
      <c r="F8" s="379">
        <v>0</v>
      </c>
      <c r="G8" s="380">
        <f>(D8/$D$35)*100</f>
        <v>8.6474540218588576</v>
      </c>
      <c r="I8" s="198"/>
      <c r="J8" s="199"/>
    </row>
    <row r="9" spans="2:10" ht="19.95" customHeight="1" x14ac:dyDescent="0.3">
      <c r="B9" s="257" t="s">
        <v>213</v>
      </c>
      <c r="C9" s="209">
        <v>2360764.1892599999</v>
      </c>
      <c r="D9" s="209">
        <v>0</v>
      </c>
      <c r="E9" s="213">
        <f t="shared" si="0"/>
        <v>2360764.1892599999</v>
      </c>
      <c r="F9" s="379">
        <f>(C9/$C$35)*100</f>
        <v>1.5465011872914038</v>
      </c>
      <c r="G9" s="379">
        <v>0</v>
      </c>
      <c r="I9" s="198"/>
      <c r="J9" s="199"/>
    </row>
    <row r="10" spans="2:10" ht="19.95" customHeight="1" x14ac:dyDescent="0.3">
      <c r="B10" s="257" t="s">
        <v>214</v>
      </c>
      <c r="C10" s="209">
        <v>1150655.68887</v>
      </c>
      <c r="D10" s="209">
        <v>0</v>
      </c>
      <c r="E10" s="213">
        <f t="shared" si="0"/>
        <v>1150655.68887</v>
      </c>
      <c r="F10" s="379">
        <f>(C10/$C$35)*100</f>
        <v>0.753777271400774</v>
      </c>
      <c r="G10" s="379">
        <v>0</v>
      </c>
      <c r="I10" s="198"/>
      <c r="J10" s="199"/>
    </row>
    <row r="11" spans="2:10" ht="19.95" customHeight="1" x14ac:dyDescent="0.25">
      <c r="B11" s="257" t="s">
        <v>215</v>
      </c>
      <c r="C11" s="207">
        <v>0</v>
      </c>
      <c r="D11" s="261">
        <v>3343699.5478266249</v>
      </c>
      <c r="E11" s="213">
        <f t="shared" si="0"/>
        <v>3343699.5478266249</v>
      </c>
      <c r="F11" s="379">
        <v>0</v>
      </c>
      <c r="G11" s="380">
        <f>(D11/$D$35)*100</f>
        <v>2.6788222290497794</v>
      </c>
      <c r="I11" s="198"/>
      <c r="J11" s="199"/>
    </row>
    <row r="12" spans="2:10" ht="19.95" customHeight="1" x14ac:dyDescent="0.3">
      <c r="B12" s="257" t="s">
        <v>216</v>
      </c>
      <c r="C12" s="209">
        <v>2236604.710570001</v>
      </c>
      <c r="D12" s="209">
        <v>0</v>
      </c>
      <c r="E12" s="213">
        <f t="shared" si="0"/>
        <v>2236604.710570001</v>
      </c>
      <c r="F12" s="379">
        <f t="shared" ref="F12:F34" si="1">(C12/$C$35)*100</f>
        <v>1.4651661763313499</v>
      </c>
      <c r="G12" s="379">
        <v>0</v>
      </c>
      <c r="I12" s="198"/>
      <c r="J12" s="199"/>
    </row>
    <row r="13" spans="2:10" ht="19.95" customHeight="1" x14ac:dyDescent="0.3">
      <c r="B13" s="257" t="s">
        <v>217</v>
      </c>
      <c r="C13" s="209">
        <v>33411393.975819997</v>
      </c>
      <c r="D13" s="209">
        <v>0</v>
      </c>
      <c r="E13" s="213">
        <f t="shared" si="0"/>
        <v>33411393.975819997</v>
      </c>
      <c r="F13" s="379">
        <f t="shared" si="1"/>
        <v>21.887302716525486</v>
      </c>
      <c r="G13" s="379">
        <v>0</v>
      </c>
      <c r="I13" s="198"/>
      <c r="J13" s="199"/>
    </row>
    <row r="14" spans="2:10" ht="19.95" customHeight="1" x14ac:dyDescent="0.25">
      <c r="B14" s="257" t="s">
        <v>218</v>
      </c>
      <c r="C14" s="207">
        <v>0</v>
      </c>
      <c r="D14" s="261">
        <v>22798280</v>
      </c>
      <c r="E14" s="213">
        <f t="shared" si="0"/>
        <v>22798280</v>
      </c>
      <c r="F14" s="379">
        <f t="shared" si="1"/>
        <v>0</v>
      </c>
      <c r="G14" s="380">
        <f>(D14/$D$35)*100</f>
        <v>18.264960225806657</v>
      </c>
      <c r="I14" s="198"/>
      <c r="J14" s="199"/>
    </row>
    <row r="15" spans="2:10" ht="19.95" customHeight="1" x14ac:dyDescent="0.25">
      <c r="B15" s="258" t="s">
        <v>219</v>
      </c>
      <c r="C15" s="207">
        <v>0</v>
      </c>
      <c r="D15" s="261">
        <v>8794091.0624499992</v>
      </c>
      <c r="E15" s="213">
        <f t="shared" si="0"/>
        <v>8794091.0624499992</v>
      </c>
      <c r="F15" s="379">
        <f t="shared" si="1"/>
        <v>0</v>
      </c>
      <c r="G15" s="380">
        <f>(D15/$D$35)*100</f>
        <v>7.0454316500091689</v>
      </c>
      <c r="I15" s="198"/>
      <c r="J15" s="199"/>
    </row>
    <row r="16" spans="2:10" ht="19.95" customHeight="1" x14ac:dyDescent="0.3">
      <c r="B16" s="258" t="s">
        <v>220</v>
      </c>
      <c r="C16" s="209">
        <v>148326.8307518122</v>
      </c>
      <c r="D16" s="209">
        <v>0</v>
      </c>
      <c r="E16" s="213">
        <f t="shared" si="0"/>
        <v>148326.8307518122</v>
      </c>
      <c r="F16" s="379">
        <f t="shared" si="1"/>
        <v>9.7166680564038904E-2</v>
      </c>
      <c r="G16" s="379">
        <v>0</v>
      </c>
      <c r="I16" s="198"/>
      <c r="J16" s="199"/>
    </row>
    <row r="17" spans="2:10" ht="19.95" customHeight="1" x14ac:dyDescent="0.3">
      <c r="B17" s="257" t="s">
        <v>221</v>
      </c>
      <c r="C17" s="209">
        <v>1168279.87735</v>
      </c>
      <c r="D17" s="209">
        <v>0</v>
      </c>
      <c r="E17" s="213">
        <f t="shared" si="0"/>
        <v>1168279.87735</v>
      </c>
      <c r="F17" s="379">
        <f t="shared" si="1"/>
        <v>0.76532261274971702</v>
      </c>
      <c r="G17" s="379">
        <v>0</v>
      </c>
      <c r="I17" s="198"/>
      <c r="J17" s="199"/>
    </row>
    <row r="18" spans="2:10" ht="19.95" customHeight="1" x14ac:dyDescent="0.25">
      <c r="B18" s="257" t="s">
        <v>222</v>
      </c>
      <c r="C18" s="209">
        <v>0</v>
      </c>
      <c r="D18" s="261">
        <v>4310763.9324600007</v>
      </c>
      <c r="E18" s="213">
        <f t="shared" si="0"/>
        <v>4310763.9324600007</v>
      </c>
      <c r="F18" s="379">
        <f t="shared" si="1"/>
        <v>0</v>
      </c>
      <c r="G18" s="380">
        <f>(D18/$D$35)*100</f>
        <v>3.4535908748038802</v>
      </c>
      <c r="I18" s="198"/>
      <c r="J18" s="199"/>
    </row>
    <row r="19" spans="2:10" ht="19.95" customHeight="1" x14ac:dyDescent="0.25">
      <c r="B19" s="257" t="s">
        <v>223</v>
      </c>
      <c r="C19" s="209">
        <v>0</v>
      </c>
      <c r="D19" s="261">
        <v>12117651.638524806</v>
      </c>
      <c r="E19" s="213">
        <f t="shared" si="0"/>
        <v>12117651.638524806</v>
      </c>
      <c r="F19" s="379">
        <f t="shared" si="1"/>
        <v>0</v>
      </c>
      <c r="G19" s="380">
        <f>(D19/$D$35)*100</f>
        <v>9.7081194374240702</v>
      </c>
      <c r="I19" s="198"/>
      <c r="J19" s="199"/>
    </row>
    <row r="20" spans="2:10" ht="19.95" customHeight="1" x14ac:dyDescent="0.3">
      <c r="B20" s="257" t="s">
        <v>224</v>
      </c>
      <c r="C20" s="209">
        <v>10923294</v>
      </c>
      <c r="D20" s="209">
        <v>0</v>
      </c>
      <c r="E20" s="213">
        <f t="shared" si="0"/>
        <v>10923294</v>
      </c>
      <c r="F20" s="379">
        <f t="shared" si="1"/>
        <v>7.1556859499077179</v>
      </c>
      <c r="G20" s="379">
        <v>0</v>
      </c>
      <c r="I20" s="198"/>
      <c r="J20" s="199"/>
    </row>
    <row r="21" spans="2:10" ht="19.95" customHeight="1" x14ac:dyDescent="0.25">
      <c r="B21" s="257" t="s">
        <v>225</v>
      </c>
      <c r="C21" s="209">
        <v>0</v>
      </c>
      <c r="D21" s="261">
        <v>7271155.0090406761</v>
      </c>
      <c r="E21" s="213">
        <f t="shared" si="0"/>
        <v>7271155.0090406761</v>
      </c>
      <c r="F21" s="379">
        <f t="shared" si="1"/>
        <v>0</v>
      </c>
      <c r="G21" s="380">
        <f>(D21/$D$35)*100</f>
        <v>5.8253235347492351</v>
      </c>
      <c r="I21" s="198"/>
      <c r="J21" s="199"/>
    </row>
    <row r="22" spans="2:10" ht="19.95" customHeight="1" x14ac:dyDescent="0.3">
      <c r="B22" s="257" t="s">
        <v>226</v>
      </c>
      <c r="C22" s="209">
        <v>4584821.8490899997</v>
      </c>
      <c r="D22" s="209">
        <v>0</v>
      </c>
      <c r="E22" s="213">
        <f t="shared" si="0"/>
        <v>4584821.8490899997</v>
      </c>
      <c r="F22" s="379">
        <f t="shared" si="1"/>
        <v>3.0034479790036999</v>
      </c>
      <c r="G22" s="379">
        <v>0</v>
      </c>
      <c r="I22" s="198"/>
      <c r="J22" s="199"/>
    </row>
    <row r="23" spans="2:10" ht="19.95" customHeight="1" x14ac:dyDescent="0.3">
      <c r="B23" s="257" t="s">
        <v>227</v>
      </c>
      <c r="C23" s="209">
        <v>925972.15599999996</v>
      </c>
      <c r="D23" s="209">
        <v>0</v>
      </c>
      <c r="E23" s="213">
        <f t="shared" si="0"/>
        <v>925972.15599999996</v>
      </c>
      <c r="F23" s="379">
        <f t="shared" si="1"/>
        <v>0.60659046132924355</v>
      </c>
      <c r="G23" s="379">
        <v>0</v>
      </c>
      <c r="I23" s="198"/>
      <c r="J23" s="199"/>
    </row>
    <row r="24" spans="2:10" ht="19.95" customHeight="1" x14ac:dyDescent="0.3">
      <c r="B24" s="257" t="s">
        <v>228</v>
      </c>
      <c r="C24" s="209">
        <v>5575626.0596399996</v>
      </c>
      <c r="D24" s="209">
        <v>0</v>
      </c>
      <c r="E24" s="213">
        <f t="shared" si="0"/>
        <v>5575626.0596399996</v>
      </c>
      <c r="F24" s="379">
        <f t="shared" si="1"/>
        <v>3.6525089461938207</v>
      </c>
      <c r="G24" s="379">
        <v>0</v>
      </c>
      <c r="I24" s="198"/>
      <c r="J24" s="199"/>
    </row>
    <row r="25" spans="2:10" ht="19.95" customHeight="1" x14ac:dyDescent="0.25">
      <c r="B25" s="257" t="s">
        <v>229</v>
      </c>
      <c r="C25" s="209">
        <v>0</v>
      </c>
      <c r="D25" s="262">
        <v>8259788.0332328836</v>
      </c>
      <c r="E25" s="213">
        <f t="shared" si="0"/>
        <v>8259788.0332328836</v>
      </c>
      <c r="F25" s="379">
        <f t="shared" si="1"/>
        <v>0</v>
      </c>
      <c r="G25" s="380">
        <f t="shared" ref="G25:G34" si="2">(D25/$D$35)*100</f>
        <v>6.617372007914299</v>
      </c>
      <c r="I25" s="198"/>
      <c r="J25" s="199"/>
    </row>
    <row r="26" spans="2:10" ht="19.95" customHeight="1" x14ac:dyDescent="0.25">
      <c r="B26" s="257" t="s">
        <v>230</v>
      </c>
      <c r="C26" s="209">
        <v>29462.735629999996</v>
      </c>
      <c r="D26" s="262">
        <v>683940.42610416492</v>
      </c>
      <c r="E26" s="213">
        <f t="shared" si="0"/>
        <v>713403.16173416493</v>
      </c>
      <c r="F26" s="379">
        <f t="shared" si="1"/>
        <v>1.9300595900232708E-2</v>
      </c>
      <c r="G26" s="380">
        <f t="shared" si="2"/>
        <v>0.54794241844620861</v>
      </c>
      <c r="I26" s="198"/>
      <c r="J26" s="199"/>
    </row>
    <row r="27" spans="2:10" ht="19.95" customHeight="1" x14ac:dyDescent="0.25">
      <c r="B27" s="257" t="s">
        <v>231</v>
      </c>
      <c r="C27" s="209">
        <v>0</v>
      </c>
      <c r="D27" s="262">
        <v>15578576.505059997</v>
      </c>
      <c r="E27" s="213">
        <f t="shared" si="0"/>
        <v>15578576.505059997</v>
      </c>
      <c r="F27" s="379">
        <f t="shared" si="1"/>
        <v>0</v>
      </c>
      <c r="G27" s="380">
        <f t="shared" si="2"/>
        <v>12.480857338343371</v>
      </c>
      <c r="I27" s="198"/>
      <c r="J27" s="199"/>
    </row>
    <row r="28" spans="2:10" ht="19.95" customHeight="1" x14ac:dyDescent="0.25">
      <c r="B28" s="258" t="s">
        <v>232</v>
      </c>
      <c r="C28" s="209">
        <v>0</v>
      </c>
      <c r="D28" s="262">
        <v>2763650.4735834715</v>
      </c>
      <c r="E28" s="213">
        <f t="shared" si="0"/>
        <v>2763650.4735834715</v>
      </c>
      <c r="F28" s="379">
        <f t="shared" si="1"/>
        <v>0</v>
      </c>
      <c r="G28" s="380">
        <f t="shared" si="2"/>
        <v>2.2141129057996407</v>
      </c>
      <c r="I28" s="198"/>
      <c r="J28" s="199"/>
    </row>
    <row r="29" spans="2:10" ht="19.95" customHeight="1" x14ac:dyDescent="0.25">
      <c r="B29" s="258" t="s">
        <v>233</v>
      </c>
      <c r="C29" s="209">
        <v>0</v>
      </c>
      <c r="D29" s="262">
        <v>4514675.2237800015</v>
      </c>
      <c r="E29" s="213">
        <f t="shared" si="0"/>
        <v>4514675.2237800015</v>
      </c>
      <c r="F29" s="379">
        <f t="shared" si="1"/>
        <v>0</v>
      </c>
      <c r="G29" s="380">
        <f t="shared" si="2"/>
        <v>3.6169554630777623</v>
      </c>
      <c r="I29" s="198"/>
      <c r="J29" s="199"/>
    </row>
    <row r="30" spans="2:10" ht="19.95" customHeight="1" x14ac:dyDescent="0.3">
      <c r="B30" s="258" t="s">
        <v>234</v>
      </c>
      <c r="C30" s="209">
        <v>5049646.9157600012</v>
      </c>
      <c r="D30" s="209">
        <v>0</v>
      </c>
      <c r="E30" s="213">
        <f>+C30+D30</f>
        <v>5049646.9157600012</v>
      </c>
      <c r="F30" s="379">
        <f t="shared" si="1"/>
        <v>3.3079479035443602</v>
      </c>
      <c r="G30" s="379">
        <f t="shared" si="2"/>
        <v>0</v>
      </c>
      <c r="I30" s="198"/>
      <c r="J30" s="199"/>
    </row>
    <row r="31" spans="2:10" ht="19.95" customHeight="1" x14ac:dyDescent="0.25">
      <c r="B31" s="257" t="s">
        <v>235</v>
      </c>
      <c r="C31" s="209">
        <v>0</v>
      </c>
      <c r="D31" s="262">
        <v>1629115.2056984007</v>
      </c>
      <c r="E31" s="213">
        <f t="shared" si="0"/>
        <v>1629115.2056984007</v>
      </c>
      <c r="F31" s="379">
        <f t="shared" si="1"/>
        <v>0</v>
      </c>
      <c r="G31" s="380">
        <f t="shared" si="2"/>
        <v>1.3051740936306651</v>
      </c>
      <c r="I31" s="198"/>
      <c r="J31" s="199"/>
    </row>
    <row r="32" spans="2:10" ht="19.95" customHeight="1" x14ac:dyDescent="0.25">
      <c r="B32" s="257" t="s">
        <v>236</v>
      </c>
      <c r="C32" s="209">
        <v>21079688.772420004</v>
      </c>
      <c r="D32" s="262">
        <v>21960643.99704</v>
      </c>
      <c r="E32" s="213">
        <f t="shared" si="0"/>
        <v>43040332.769460008</v>
      </c>
      <c r="F32" s="379">
        <f t="shared" si="1"/>
        <v>13.808987726342743</v>
      </c>
      <c r="G32" s="380">
        <f t="shared" si="2"/>
        <v>17.593883799086392</v>
      </c>
      <c r="I32" s="198"/>
      <c r="J32" s="199"/>
    </row>
    <row r="33" spans="2:10" ht="19.95" customHeight="1" x14ac:dyDescent="0.3">
      <c r="B33" s="257" t="s">
        <v>237</v>
      </c>
      <c r="C33" s="209">
        <v>26341321</v>
      </c>
      <c r="D33" s="209">
        <v>0</v>
      </c>
      <c r="E33" s="213">
        <f t="shared" si="0"/>
        <v>26341321</v>
      </c>
      <c r="F33" s="379">
        <f t="shared" si="1"/>
        <v>17.255804025938435</v>
      </c>
      <c r="G33" s="379">
        <f t="shared" si="2"/>
        <v>0</v>
      </c>
      <c r="I33" s="198"/>
      <c r="J33" s="199"/>
    </row>
    <row r="34" spans="2:10" ht="19.95" customHeight="1" x14ac:dyDescent="0.3">
      <c r="B34" s="257" t="s">
        <v>238</v>
      </c>
      <c r="C34" s="209">
        <v>18866985</v>
      </c>
      <c r="D34" s="209">
        <v>0</v>
      </c>
      <c r="E34" s="213">
        <f t="shared" si="0"/>
        <v>18866985</v>
      </c>
      <c r="F34" s="379">
        <f t="shared" si="1"/>
        <v>12.359478695860396</v>
      </c>
      <c r="G34" s="379">
        <f t="shared" si="2"/>
        <v>0</v>
      </c>
      <c r="I34" s="198"/>
      <c r="J34" s="199"/>
    </row>
    <row r="35" spans="2:10" s="149" customFormat="1" ht="19.95" customHeight="1" thickBot="1" x14ac:dyDescent="0.35">
      <c r="B35" s="256" t="s">
        <v>140</v>
      </c>
      <c r="C35" s="264">
        <f>SUM(C7:C34)</f>
        <v>152651948.06573182</v>
      </c>
      <c r="D35" s="264">
        <f>SUM(D7:D34)</f>
        <v>124819762.63922104</v>
      </c>
      <c r="E35" s="265">
        <f t="shared" si="0"/>
        <v>277471710.70495284</v>
      </c>
      <c r="F35" s="381">
        <f>SUM(F7:F34)</f>
        <v>99.999999999999972</v>
      </c>
      <c r="G35" s="381">
        <f>SUM(G7:G34)</f>
        <v>100</v>
      </c>
      <c r="H35" s="200"/>
      <c r="I35" s="198"/>
      <c r="J35" s="199"/>
    </row>
    <row r="36" spans="2:10" x14ac:dyDescent="0.3">
      <c r="E36" s="150"/>
    </row>
    <row r="37" spans="2:10" x14ac:dyDescent="0.3">
      <c r="B37" s="201"/>
      <c r="C37" s="150"/>
      <c r="D37" s="150"/>
      <c r="E37" s="202"/>
    </row>
    <row r="39" spans="2:10" x14ac:dyDescent="0.3">
      <c r="B39" s="151"/>
    </row>
    <row r="40" spans="2:10" x14ac:dyDescent="0.3">
      <c r="G40" s="147" t="s">
        <v>239</v>
      </c>
    </row>
    <row r="42" spans="2:10" x14ac:dyDescent="0.3">
      <c r="E42" s="150"/>
      <c r="F42" s="150"/>
      <c r="G42" s="150"/>
    </row>
    <row r="43" spans="2:10" x14ac:dyDescent="0.3">
      <c r="E43" s="203"/>
      <c r="H43" s="204"/>
    </row>
    <row r="68" spans="3:4" x14ac:dyDescent="0.3">
      <c r="C68" s="199"/>
      <c r="D68" s="199"/>
    </row>
  </sheetData>
  <mergeCells count="5">
    <mergeCell ref="B5:B6"/>
    <mergeCell ref="C5:G5"/>
    <mergeCell ref="B2:G2"/>
    <mergeCell ref="B4:G4"/>
    <mergeCell ref="B3:G3"/>
  </mergeCells>
  <pageMargins left="0.7" right="0.7" top="0.31" bottom="0.75" header="0.3" footer="0.3"/>
  <pageSetup paperSize="9" scale="67" orientation="landscape"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48"/>
  <sheetViews>
    <sheetView showGridLines="0" view="pageBreakPreview" zoomScaleNormal="80" zoomScaleSheetLayoutView="100" workbookViewId="0">
      <selection activeCell="K34" sqref="K34"/>
    </sheetView>
  </sheetViews>
  <sheetFormatPr defaultColWidth="9.109375" defaultRowHeight="13.2" x14ac:dyDescent="0.3"/>
  <cols>
    <col min="1" max="1" width="3.5546875" style="147" customWidth="1"/>
    <col min="2" max="2" width="19.6640625" style="147" customWidth="1"/>
    <col min="3" max="3" width="17.109375" style="147" customWidth="1"/>
    <col min="4" max="4" width="15.5546875" style="147" customWidth="1"/>
    <col min="5" max="5" width="13.109375" style="147" customWidth="1"/>
    <col min="6" max="6" width="14.88671875" style="147" customWidth="1"/>
    <col min="7" max="7" width="8.33203125" style="147" customWidth="1"/>
    <col min="8" max="8" width="18" style="147" customWidth="1"/>
    <col min="9" max="9" width="16.88671875" style="147" customWidth="1"/>
    <col min="10" max="10" width="15.88671875" style="147" customWidth="1"/>
    <col min="11" max="11" width="18.5546875" style="147" customWidth="1"/>
    <col min="12" max="12" width="11.33203125" style="147" customWidth="1"/>
    <col min="13" max="13" width="4.33203125" style="147" customWidth="1"/>
    <col min="14" max="14" width="17" style="147" bestFit="1" customWidth="1"/>
    <col min="15" max="15" width="12.88671875" style="147" bestFit="1" customWidth="1"/>
    <col min="16" max="16" width="9.109375" style="147"/>
    <col min="17" max="17" width="14.5546875" style="153" customWidth="1"/>
    <col min="18" max="18" width="12.88671875" style="147" bestFit="1" customWidth="1"/>
    <col min="19" max="16384" width="9.109375" style="147"/>
  </cols>
  <sheetData>
    <row r="2" spans="2:18" ht="13.8" x14ac:dyDescent="0.3">
      <c r="B2" s="498" t="s">
        <v>240</v>
      </c>
      <c r="C2" s="498"/>
      <c r="D2" s="498"/>
      <c r="E2" s="498"/>
      <c r="F2" s="498"/>
      <c r="G2" s="498"/>
      <c r="H2" s="541"/>
      <c r="I2" s="541"/>
      <c r="J2" s="541"/>
      <c r="K2" s="541"/>
      <c r="L2" s="541"/>
    </row>
    <row r="3" spans="2:18" ht="13.2" customHeight="1" x14ac:dyDescent="0.3">
      <c r="B3" s="399" t="s">
        <v>44</v>
      </c>
      <c r="C3" s="399"/>
      <c r="D3" s="399"/>
      <c r="E3" s="399"/>
      <c r="F3" s="399"/>
      <c r="G3" s="399"/>
      <c r="H3" s="403"/>
      <c r="I3" s="403"/>
      <c r="J3" s="403"/>
      <c r="K3" s="403"/>
      <c r="L3" s="403"/>
    </row>
    <row r="4" spans="2:18" ht="13.8" thickBot="1" x14ac:dyDescent="0.35">
      <c r="C4" s="149"/>
      <c r="D4" s="152"/>
      <c r="E4" s="152"/>
      <c r="F4" s="152"/>
      <c r="G4" s="152"/>
      <c r="H4" s="152"/>
      <c r="I4" s="152"/>
    </row>
    <row r="5" spans="2:18" s="149" customFormat="1" ht="19.95" customHeight="1" thickBot="1" x14ac:dyDescent="0.35">
      <c r="B5" s="542" t="s">
        <v>205</v>
      </c>
      <c r="C5" s="544" t="s">
        <v>96</v>
      </c>
      <c r="D5" s="545"/>
      <c r="E5" s="545"/>
      <c r="F5" s="545"/>
      <c r="G5" s="546"/>
      <c r="H5" s="525" t="s">
        <v>122</v>
      </c>
      <c r="I5" s="529"/>
      <c r="J5" s="529"/>
      <c r="K5" s="529"/>
      <c r="L5" s="529"/>
      <c r="Q5" s="154"/>
    </row>
    <row r="6" spans="2:18" s="149" customFormat="1" ht="52.8" x14ac:dyDescent="0.3">
      <c r="B6" s="543"/>
      <c r="C6" s="270" t="s">
        <v>241</v>
      </c>
      <c r="D6" s="276" t="s">
        <v>242</v>
      </c>
      <c r="E6" s="217" t="s">
        <v>243</v>
      </c>
      <c r="F6" s="215" t="s">
        <v>244</v>
      </c>
      <c r="G6" s="271" t="s">
        <v>134</v>
      </c>
      <c r="H6" s="266" t="s">
        <v>241</v>
      </c>
      <c r="I6" s="219" t="s">
        <v>242</v>
      </c>
      <c r="J6" s="220" t="s">
        <v>243</v>
      </c>
      <c r="K6" s="220" t="s">
        <v>244</v>
      </c>
      <c r="L6" s="145" t="s">
        <v>134</v>
      </c>
      <c r="Q6" s="154"/>
    </row>
    <row r="7" spans="2:18" ht="19.95" customHeight="1" x14ac:dyDescent="0.3">
      <c r="B7" s="267" t="s">
        <v>211</v>
      </c>
      <c r="C7" s="221">
        <v>65637781.232501462</v>
      </c>
      <c r="D7" s="269">
        <v>0</v>
      </c>
      <c r="E7" s="277">
        <v>0</v>
      </c>
      <c r="F7" s="211">
        <f>+C7+D7+E7</f>
        <v>65637781.232501462</v>
      </c>
      <c r="G7" s="382">
        <f t="shared" ref="G7:G33" si="0">+F7/$F$34*100</f>
        <v>6.9056348462368842</v>
      </c>
      <c r="H7" s="223">
        <v>96833689.551004544</v>
      </c>
      <c r="I7" s="279">
        <v>0</v>
      </c>
      <c r="J7" s="287">
        <v>0</v>
      </c>
      <c r="K7" s="280">
        <f>+H7+I7+J7</f>
        <v>96833689.551004544</v>
      </c>
      <c r="L7" s="384">
        <f t="shared" ref="L7:L28" si="1">+K7/$K$34*100</f>
        <v>8.541904660194346</v>
      </c>
      <c r="M7" s="150"/>
      <c r="N7" s="146"/>
      <c r="O7" s="150"/>
      <c r="R7" s="150"/>
    </row>
    <row r="8" spans="2:18" ht="19.95" customHeight="1" x14ac:dyDescent="0.3">
      <c r="B8" s="267" t="s">
        <v>212</v>
      </c>
      <c r="C8" s="222">
        <v>0</v>
      </c>
      <c r="D8" s="272">
        <v>31232383.872966524</v>
      </c>
      <c r="E8" s="278">
        <v>0</v>
      </c>
      <c r="F8" s="211">
        <f t="shared" ref="F8:F33" si="2">+C8+D8+E8</f>
        <v>31232383.872966524</v>
      </c>
      <c r="G8" s="382">
        <f t="shared" si="0"/>
        <v>3.2859038552846123</v>
      </c>
      <c r="H8" s="223">
        <v>0</v>
      </c>
      <c r="I8" s="281">
        <v>28590333.691180237</v>
      </c>
      <c r="J8" s="288">
        <v>0</v>
      </c>
      <c r="K8" s="282">
        <f t="shared" ref="K8:K34" si="3">+H8+I8+J8</f>
        <v>28590333.691180237</v>
      </c>
      <c r="L8" s="384">
        <f t="shared" si="1"/>
        <v>2.5220138334661897</v>
      </c>
      <c r="M8" s="150"/>
      <c r="N8" s="146"/>
      <c r="O8" s="150"/>
      <c r="R8" s="150"/>
    </row>
    <row r="9" spans="2:18" ht="19.95" customHeight="1" x14ac:dyDescent="0.3">
      <c r="B9" s="267" t="s">
        <v>213</v>
      </c>
      <c r="C9" s="221">
        <v>5597479.9636874991</v>
      </c>
      <c r="D9" s="209">
        <v>0</v>
      </c>
      <c r="E9" s="277">
        <v>0</v>
      </c>
      <c r="F9" s="211">
        <f t="shared" si="2"/>
        <v>5597479.9636874991</v>
      </c>
      <c r="G9" s="382">
        <f t="shared" si="0"/>
        <v>0.58890096469642728</v>
      </c>
      <c r="H9" s="223">
        <v>8806332.0758100003</v>
      </c>
      <c r="I9" s="283">
        <v>0</v>
      </c>
      <c r="J9" s="288">
        <v>0</v>
      </c>
      <c r="K9" s="282">
        <f t="shared" si="3"/>
        <v>8806332.0758100003</v>
      </c>
      <c r="L9" s="384">
        <f t="shared" si="1"/>
        <v>0.77682518704359382</v>
      </c>
      <c r="M9" s="150"/>
      <c r="N9" s="146"/>
      <c r="O9" s="150"/>
      <c r="R9" s="150"/>
    </row>
    <row r="10" spans="2:18" ht="19.95" customHeight="1" x14ac:dyDescent="0.3">
      <c r="B10" s="267" t="s">
        <v>215</v>
      </c>
      <c r="C10" s="222">
        <v>0</v>
      </c>
      <c r="D10" s="272">
        <v>5053497.6881717257</v>
      </c>
      <c r="E10" s="278">
        <v>0</v>
      </c>
      <c r="F10" s="211">
        <f t="shared" si="2"/>
        <v>5053497.6881717257</v>
      </c>
      <c r="G10" s="382">
        <f t="shared" si="0"/>
        <v>0.53166955182720532</v>
      </c>
      <c r="H10" s="223">
        <v>0</v>
      </c>
      <c r="I10" s="281">
        <v>6388816.5890000006</v>
      </c>
      <c r="J10" s="288">
        <v>0</v>
      </c>
      <c r="K10" s="282">
        <f t="shared" si="3"/>
        <v>6388816.5890000006</v>
      </c>
      <c r="L10" s="384">
        <f t="shared" si="1"/>
        <v>0.56357103036915035</v>
      </c>
      <c r="M10" s="150"/>
      <c r="N10" s="146"/>
      <c r="O10" s="150"/>
      <c r="R10" s="150"/>
    </row>
    <row r="11" spans="2:18" ht="19.95" customHeight="1" x14ac:dyDescent="0.3">
      <c r="B11" s="267" t="s">
        <v>214</v>
      </c>
      <c r="C11" s="221">
        <v>3820741</v>
      </c>
      <c r="D11" s="209">
        <v>0</v>
      </c>
      <c r="E11" s="277">
        <v>0</v>
      </c>
      <c r="F11" s="211">
        <f t="shared" si="2"/>
        <v>3820741</v>
      </c>
      <c r="G11" s="382">
        <f t="shared" si="0"/>
        <v>0.40197340148635669</v>
      </c>
      <c r="H11" s="223">
        <v>4339620.5074515082</v>
      </c>
      <c r="I11" s="283">
        <v>0</v>
      </c>
      <c r="J11" s="288">
        <v>0</v>
      </c>
      <c r="K11" s="282">
        <f t="shared" si="3"/>
        <v>4339620.5074515082</v>
      </c>
      <c r="L11" s="384">
        <f>+K11/$K$34*100</f>
        <v>0.38280710781499339</v>
      </c>
      <c r="M11" s="150"/>
      <c r="N11" s="146"/>
      <c r="O11" s="150"/>
      <c r="R11" s="150"/>
    </row>
    <row r="12" spans="2:18" ht="19.95" customHeight="1" x14ac:dyDescent="0.3">
      <c r="B12" s="267" t="s">
        <v>216</v>
      </c>
      <c r="C12" s="221">
        <v>4620056.89585</v>
      </c>
      <c r="D12" s="209">
        <v>0</v>
      </c>
      <c r="E12" s="277">
        <v>0</v>
      </c>
      <c r="F12" s="211">
        <f t="shared" si="2"/>
        <v>4620056.89585</v>
      </c>
      <c r="G12" s="382">
        <f t="shared" si="0"/>
        <v>0.48606801285020962</v>
      </c>
      <c r="H12" s="76">
        <v>5335665.1660614116</v>
      </c>
      <c r="I12" s="283">
        <v>0</v>
      </c>
      <c r="J12" s="288">
        <v>0</v>
      </c>
      <c r="K12" s="282">
        <f t="shared" si="3"/>
        <v>5335665.1660614116</v>
      </c>
      <c r="L12" s="384">
        <f t="shared" si="1"/>
        <v>0.47067031483097926</v>
      </c>
      <c r="M12" s="150"/>
      <c r="N12" s="146"/>
      <c r="O12" s="150"/>
      <c r="R12" s="150"/>
    </row>
    <row r="13" spans="2:18" ht="19.95" customHeight="1" x14ac:dyDescent="0.3">
      <c r="B13" s="267" t="s">
        <v>218</v>
      </c>
      <c r="C13" s="222">
        <v>0</v>
      </c>
      <c r="D13" s="268">
        <v>42701974</v>
      </c>
      <c r="E13" s="278">
        <v>0</v>
      </c>
      <c r="F13" s="211">
        <f t="shared" si="2"/>
        <v>42701974</v>
      </c>
      <c r="G13" s="382">
        <f t="shared" si="0"/>
        <v>4.4925991421459779</v>
      </c>
      <c r="H13" s="223">
        <v>0</v>
      </c>
      <c r="I13" s="281">
        <v>46678056.507047862</v>
      </c>
      <c r="J13" s="288">
        <v>0</v>
      </c>
      <c r="K13" s="282">
        <f t="shared" si="3"/>
        <v>46678056.507047862</v>
      </c>
      <c r="L13" s="384">
        <f t="shared" si="1"/>
        <v>4.1175701375744067</v>
      </c>
      <c r="M13" s="150"/>
      <c r="N13" s="146"/>
      <c r="O13" s="150"/>
      <c r="R13" s="150"/>
    </row>
    <row r="14" spans="2:18" ht="19.95" customHeight="1" x14ac:dyDescent="0.3">
      <c r="B14" s="267" t="s">
        <v>217</v>
      </c>
      <c r="C14" s="221">
        <v>191531937.32840008</v>
      </c>
      <c r="D14" s="209">
        <v>0</v>
      </c>
      <c r="E14" s="277">
        <v>0</v>
      </c>
      <c r="F14" s="211">
        <f t="shared" si="2"/>
        <v>191531937.32840008</v>
      </c>
      <c r="G14" s="382">
        <f>+F14/$F$34*100</f>
        <v>20.150736294652965</v>
      </c>
      <c r="H14" s="76">
        <v>224746296.31791997</v>
      </c>
      <c r="I14" s="283">
        <v>0</v>
      </c>
      <c r="J14" s="288">
        <v>0</v>
      </c>
      <c r="K14" s="282">
        <f t="shared" si="3"/>
        <v>224746296.31791997</v>
      </c>
      <c r="L14" s="384">
        <f t="shared" si="1"/>
        <v>19.825346372537808</v>
      </c>
      <c r="M14" s="150"/>
      <c r="N14" s="146"/>
      <c r="O14" s="150"/>
      <c r="R14" s="150"/>
    </row>
    <row r="15" spans="2:18" ht="19.95" customHeight="1" x14ac:dyDescent="0.3">
      <c r="B15" s="267" t="s">
        <v>219</v>
      </c>
      <c r="C15" s="222">
        <v>0</v>
      </c>
      <c r="D15" s="273">
        <v>11677032.298186211</v>
      </c>
      <c r="E15" s="278">
        <v>0</v>
      </c>
      <c r="F15" s="211">
        <f t="shared" si="2"/>
        <v>11677032.298186211</v>
      </c>
      <c r="G15" s="382">
        <f t="shared" si="0"/>
        <v>1.2285199107105036</v>
      </c>
      <c r="H15" s="223">
        <v>0</v>
      </c>
      <c r="I15" s="284">
        <v>12553146.565363768</v>
      </c>
      <c r="J15" s="288">
        <v>0</v>
      </c>
      <c r="K15" s="282">
        <f t="shared" si="3"/>
        <v>12553146.565363768</v>
      </c>
      <c r="L15" s="384">
        <f>+K15/$K$34*100</f>
        <v>1.1073396216128282</v>
      </c>
      <c r="M15" s="150"/>
      <c r="N15" s="146"/>
      <c r="O15" s="150"/>
      <c r="R15" s="150"/>
    </row>
    <row r="16" spans="2:18" ht="19.95" customHeight="1" x14ac:dyDescent="0.3">
      <c r="B16" s="267" t="s">
        <v>220</v>
      </c>
      <c r="C16" s="221">
        <v>615018.42114627874</v>
      </c>
      <c r="D16" s="269">
        <v>0</v>
      </c>
      <c r="E16" s="278">
        <v>0</v>
      </c>
      <c r="F16" s="211">
        <f t="shared" si="2"/>
        <v>615018.42114627874</v>
      </c>
      <c r="G16" s="382">
        <f t="shared" si="0"/>
        <v>6.4705000083737238E-2</v>
      </c>
      <c r="H16" s="224">
        <v>787151.29156452522</v>
      </c>
      <c r="I16" s="283">
        <v>0</v>
      </c>
      <c r="J16" s="288">
        <v>0</v>
      </c>
      <c r="K16" s="282">
        <f t="shared" si="3"/>
        <v>787151.29156452522</v>
      </c>
      <c r="L16" s="384">
        <f t="shared" si="1"/>
        <v>6.9436281080165307E-2</v>
      </c>
      <c r="M16" s="150"/>
      <c r="N16" s="146"/>
      <c r="O16" s="150"/>
      <c r="R16" s="150"/>
    </row>
    <row r="17" spans="2:18" ht="19.95" customHeight="1" x14ac:dyDescent="0.3">
      <c r="B17" s="267" t="s">
        <v>222</v>
      </c>
      <c r="C17" s="222">
        <v>0</v>
      </c>
      <c r="D17" s="274">
        <v>10409850.682376772</v>
      </c>
      <c r="E17" s="278">
        <v>0</v>
      </c>
      <c r="F17" s="211">
        <f t="shared" si="2"/>
        <v>10409850.682376772</v>
      </c>
      <c r="G17" s="382">
        <f t="shared" si="0"/>
        <v>1.0952019746326858</v>
      </c>
      <c r="H17" s="223">
        <v>0</v>
      </c>
      <c r="I17" s="284">
        <v>11004331.940936774</v>
      </c>
      <c r="J17" s="288">
        <v>0</v>
      </c>
      <c r="K17" s="282">
        <f t="shared" si="3"/>
        <v>11004331.940936774</v>
      </c>
      <c r="L17" s="384">
        <f t="shared" si="1"/>
        <v>0.97071540622339336</v>
      </c>
      <c r="M17" s="150"/>
      <c r="N17" s="146"/>
      <c r="O17" s="150"/>
      <c r="R17" s="150"/>
    </row>
    <row r="18" spans="2:18" ht="19.95" customHeight="1" x14ac:dyDescent="0.3">
      <c r="B18" s="267" t="s">
        <v>221</v>
      </c>
      <c r="C18" s="221">
        <v>4443595.5425409544</v>
      </c>
      <c r="D18" s="209">
        <v>0</v>
      </c>
      <c r="E18" s="277">
        <v>0</v>
      </c>
      <c r="F18" s="211">
        <f t="shared" si="2"/>
        <v>4443595.5425409544</v>
      </c>
      <c r="G18" s="382">
        <f>+F18/$F$34*100</f>
        <v>0.46750282603945154</v>
      </c>
      <c r="H18" s="76">
        <v>5450467.8742775787</v>
      </c>
      <c r="I18" s="283">
        <v>0</v>
      </c>
      <c r="J18" s="288">
        <v>0</v>
      </c>
      <c r="K18" s="282">
        <f t="shared" si="3"/>
        <v>5450467.8742775787</v>
      </c>
      <c r="L18" s="384">
        <f t="shared" si="1"/>
        <v>0.48079730465096426</v>
      </c>
      <c r="M18" s="150"/>
      <c r="N18" s="146"/>
      <c r="O18" s="150"/>
      <c r="R18" s="150"/>
    </row>
    <row r="19" spans="2:18" ht="19.95" customHeight="1" x14ac:dyDescent="0.3">
      <c r="B19" s="267" t="s">
        <v>223</v>
      </c>
      <c r="C19" s="222">
        <v>0</v>
      </c>
      <c r="D19" s="268">
        <v>22190895.596973561</v>
      </c>
      <c r="E19" s="278">
        <v>0</v>
      </c>
      <c r="F19" s="211">
        <f t="shared" si="2"/>
        <v>22190895.596973561</v>
      </c>
      <c r="G19" s="382">
        <f t="shared" si="0"/>
        <v>2.3346648687110898</v>
      </c>
      <c r="H19" s="223">
        <v>0</v>
      </c>
      <c r="I19" s="285">
        <v>23226650.283709999</v>
      </c>
      <c r="J19" s="288">
        <v>0</v>
      </c>
      <c r="K19" s="282">
        <f t="shared" si="3"/>
        <v>23226650.283709999</v>
      </c>
      <c r="L19" s="384">
        <f t="shared" si="1"/>
        <v>2.0488719702725469</v>
      </c>
      <c r="M19" s="150"/>
      <c r="N19" s="146"/>
      <c r="O19" s="150"/>
      <c r="R19" s="150"/>
    </row>
    <row r="20" spans="2:18" ht="19.95" customHeight="1" x14ac:dyDescent="0.3">
      <c r="B20" s="267" t="s">
        <v>225</v>
      </c>
      <c r="C20" s="222">
        <v>0</v>
      </c>
      <c r="D20" s="268">
        <v>8548754.4116761256</v>
      </c>
      <c r="E20" s="278">
        <v>0</v>
      </c>
      <c r="F20" s="211">
        <f t="shared" si="2"/>
        <v>8548754.4116761256</v>
      </c>
      <c r="G20" s="382">
        <f t="shared" si="0"/>
        <v>0.89939932838497827</v>
      </c>
      <c r="H20" s="223">
        <v>0</v>
      </c>
      <c r="I20" s="281">
        <v>9572684.4808736779</v>
      </c>
      <c r="J20" s="288">
        <v>0</v>
      </c>
      <c r="K20" s="282">
        <f t="shared" si="3"/>
        <v>9572684.4808736779</v>
      </c>
      <c r="L20" s="384">
        <f t="shared" si="1"/>
        <v>0.84442675433404157</v>
      </c>
      <c r="M20" s="150"/>
      <c r="N20" s="146"/>
      <c r="O20" s="150"/>
      <c r="R20" s="150"/>
    </row>
    <row r="21" spans="2:18" ht="19.95" customHeight="1" x14ac:dyDescent="0.3">
      <c r="B21" s="267" t="s">
        <v>224</v>
      </c>
      <c r="C21" s="221">
        <v>33718618.05231832</v>
      </c>
      <c r="D21" s="209">
        <v>0</v>
      </c>
      <c r="E21" s="277">
        <v>0</v>
      </c>
      <c r="F21" s="211">
        <f t="shared" si="2"/>
        <v>33718618.05231832</v>
      </c>
      <c r="G21" s="382">
        <f t="shared" si="0"/>
        <v>3.5474761549944542</v>
      </c>
      <c r="H21" s="76">
        <v>43051046.999287084</v>
      </c>
      <c r="I21" s="283">
        <v>0</v>
      </c>
      <c r="J21" s="288">
        <v>0</v>
      </c>
      <c r="K21" s="282">
        <f t="shared" si="3"/>
        <v>43051046.999287084</v>
      </c>
      <c r="L21" s="384">
        <f>+K21/$K$34*100</f>
        <v>3.7976239539624292</v>
      </c>
      <c r="M21" s="150"/>
      <c r="N21" s="146"/>
      <c r="O21" s="150"/>
      <c r="R21" s="150"/>
    </row>
    <row r="22" spans="2:18" ht="19.95" customHeight="1" x14ac:dyDescent="0.3">
      <c r="B22" s="267" t="s">
        <v>226</v>
      </c>
      <c r="C22" s="221">
        <v>24071745.999307316</v>
      </c>
      <c r="D22" s="209">
        <v>0</v>
      </c>
      <c r="E22" s="277">
        <v>0</v>
      </c>
      <c r="F22" s="211">
        <f t="shared" si="2"/>
        <v>24071745.999307316</v>
      </c>
      <c r="G22" s="382">
        <f t="shared" si="0"/>
        <v>2.5325458122016542</v>
      </c>
      <c r="H22" s="76">
        <v>36133035.065494567</v>
      </c>
      <c r="I22" s="283">
        <v>0</v>
      </c>
      <c r="J22" s="288">
        <v>0</v>
      </c>
      <c r="K22" s="282">
        <f t="shared" si="3"/>
        <v>36133035.065494567</v>
      </c>
      <c r="L22" s="384">
        <f t="shared" si="1"/>
        <v>3.1873714824254771</v>
      </c>
      <c r="M22" s="150"/>
      <c r="N22" s="146"/>
      <c r="O22" s="150"/>
      <c r="R22" s="150"/>
    </row>
    <row r="23" spans="2:18" ht="19.95" customHeight="1" x14ac:dyDescent="0.3">
      <c r="B23" s="267" t="s">
        <v>227</v>
      </c>
      <c r="C23" s="221">
        <v>3133832.5799090117</v>
      </c>
      <c r="D23" s="209">
        <v>0</v>
      </c>
      <c r="E23" s="277">
        <v>0</v>
      </c>
      <c r="F23" s="211">
        <f t="shared" si="2"/>
        <v>3133832.5799090117</v>
      </c>
      <c r="G23" s="382">
        <f t="shared" si="0"/>
        <v>0.32970498179143526</v>
      </c>
      <c r="H23" s="76">
        <v>3873644.2187269568</v>
      </c>
      <c r="I23" s="283">
        <v>0</v>
      </c>
      <c r="J23" s="288">
        <v>0</v>
      </c>
      <c r="K23" s="282">
        <f t="shared" si="3"/>
        <v>3873644.2187269568</v>
      </c>
      <c r="L23" s="384">
        <f t="shared" si="1"/>
        <v>0.34170235335761229</v>
      </c>
      <c r="M23" s="150"/>
      <c r="N23" s="146"/>
      <c r="O23" s="150"/>
      <c r="R23" s="150"/>
    </row>
    <row r="24" spans="2:18" ht="19.95" customHeight="1" x14ac:dyDescent="0.3">
      <c r="B24" s="267" t="s">
        <v>229</v>
      </c>
      <c r="C24" s="222">
        <v>0</v>
      </c>
      <c r="D24" s="274">
        <v>13673358.82487</v>
      </c>
      <c r="E24" s="278">
        <v>0</v>
      </c>
      <c r="F24" s="211">
        <f t="shared" si="2"/>
        <v>13673358.82487</v>
      </c>
      <c r="G24" s="382">
        <f t="shared" si="0"/>
        <v>1.4385498929596345</v>
      </c>
      <c r="H24" s="223">
        <v>0</v>
      </c>
      <c r="I24" s="284">
        <v>18271844.385575738</v>
      </c>
      <c r="J24" s="288">
        <v>0</v>
      </c>
      <c r="K24" s="282">
        <f>+H24+I24+J24</f>
        <v>18271844.385575738</v>
      </c>
      <c r="L24" s="384">
        <f t="shared" si="1"/>
        <v>1.611798057382563</v>
      </c>
      <c r="M24" s="150"/>
      <c r="N24" s="146"/>
      <c r="O24" s="150"/>
      <c r="R24" s="150"/>
    </row>
    <row r="25" spans="2:18" ht="19.95" customHeight="1" x14ac:dyDescent="0.3">
      <c r="B25" s="267" t="s">
        <v>228</v>
      </c>
      <c r="C25" s="221">
        <v>10334014.416240945</v>
      </c>
      <c r="D25" s="209">
        <v>0</v>
      </c>
      <c r="E25" s="277">
        <v>0</v>
      </c>
      <c r="F25" s="211">
        <f t="shared" si="2"/>
        <v>10334014.416240945</v>
      </c>
      <c r="G25" s="382">
        <f t="shared" si="0"/>
        <v>1.0872233752315112</v>
      </c>
      <c r="H25" s="76">
        <v>15710764.700845256</v>
      </c>
      <c r="I25" s="283">
        <v>0</v>
      </c>
      <c r="J25" s="288">
        <v>0</v>
      </c>
      <c r="K25" s="282">
        <f t="shared" si="3"/>
        <v>15710764.700845256</v>
      </c>
      <c r="L25" s="384">
        <f>+K25/$K$34*100</f>
        <v>1.3858797990205751</v>
      </c>
      <c r="M25" s="150"/>
      <c r="N25" s="146"/>
      <c r="O25" s="150"/>
      <c r="R25" s="150"/>
    </row>
    <row r="26" spans="2:18" ht="19.95" customHeight="1" x14ac:dyDescent="0.3">
      <c r="B26" s="267" t="s">
        <v>230</v>
      </c>
      <c r="C26" s="221">
        <v>1024053.85424</v>
      </c>
      <c r="D26" s="273">
        <v>1313286.2089799999</v>
      </c>
      <c r="E26" s="278">
        <v>0</v>
      </c>
      <c r="F26" s="211">
        <f t="shared" si="2"/>
        <v>2337340.0632199999</v>
      </c>
      <c r="G26" s="382">
        <f t="shared" si="0"/>
        <v>0.24590741315438008</v>
      </c>
      <c r="H26" s="76">
        <v>791546.2145035729</v>
      </c>
      <c r="I26" s="285">
        <v>1773063.8785248187</v>
      </c>
      <c r="J26" s="288">
        <v>0</v>
      </c>
      <c r="K26" s="282">
        <f t="shared" si="3"/>
        <v>2564610.0930283917</v>
      </c>
      <c r="L26" s="384">
        <f>+K26/$K$34*100</f>
        <v>0.22622968314846598</v>
      </c>
      <c r="M26" s="150"/>
      <c r="N26" s="146"/>
      <c r="O26" s="150"/>
      <c r="R26" s="150"/>
    </row>
    <row r="27" spans="2:18" ht="19.95" customHeight="1" x14ac:dyDescent="0.3">
      <c r="B27" s="267" t="s">
        <v>231</v>
      </c>
      <c r="C27" s="222">
        <v>0</v>
      </c>
      <c r="D27" s="273">
        <v>28673085.273813684</v>
      </c>
      <c r="E27" s="208">
        <v>8036489.2877734937</v>
      </c>
      <c r="F27" s="211">
        <f>+E27+D27+C27</f>
        <v>36709574.561587177</v>
      </c>
      <c r="G27" s="382">
        <f t="shared" si="0"/>
        <v>3.8621493981503141</v>
      </c>
      <c r="H27" s="218">
        <v>0</v>
      </c>
      <c r="I27" s="285">
        <v>35905271.108475491</v>
      </c>
      <c r="J27" s="289">
        <v>10238440.167816315</v>
      </c>
      <c r="K27" s="282">
        <f>+J27+I27+H27</f>
        <v>46143711.276291803</v>
      </c>
      <c r="L27" s="384">
        <f t="shared" si="1"/>
        <v>4.0704344140683464</v>
      </c>
      <c r="M27" s="150"/>
      <c r="N27" s="146"/>
      <c r="O27" s="150"/>
      <c r="R27" s="150"/>
    </row>
    <row r="28" spans="2:18" ht="19.95" customHeight="1" x14ac:dyDescent="0.3">
      <c r="B28" s="267" t="s">
        <v>232</v>
      </c>
      <c r="C28" s="222">
        <v>0</v>
      </c>
      <c r="D28" s="273">
        <v>3866673</v>
      </c>
      <c r="E28" s="278">
        <v>0</v>
      </c>
      <c r="F28" s="211">
        <f t="shared" si="2"/>
        <v>3866673</v>
      </c>
      <c r="G28" s="382">
        <f t="shared" si="0"/>
        <v>0.40680582594984982</v>
      </c>
      <c r="H28" s="223">
        <v>0</v>
      </c>
      <c r="I28" s="281">
        <v>4325950.107259091</v>
      </c>
      <c r="J28" s="288">
        <v>0</v>
      </c>
      <c r="K28" s="282">
        <f t="shared" si="3"/>
        <v>4325950.107259091</v>
      </c>
      <c r="L28" s="384">
        <f t="shared" si="1"/>
        <v>0.38160121288677396</v>
      </c>
      <c r="M28" s="150"/>
      <c r="N28" s="146"/>
      <c r="O28" s="150"/>
      <c r="R28" s="150"/>
    </row>
    <row r="29" spans="2:18" ht="19.95" customHeight="1" x14ac:dyDescent="0.3">
      <c r="B29" s="267" t="s">
        <v>233</v>
      </c>
      <c r="C29" s="222">
        <v>0</v>
      </c>
      <c r="D29" s="275">
        <v>11216615.976</v>
      </c>
      <c r="E29" s="278">
        <v>0</v>
      </c>
      <c r="F29" s="211">
        <f t="shared" si="2"/>
        <v>11216615.976</v>
      </c>
      <c r="G29" s="382">
        <f t="shared" si="0"/>
        <v>1.1800803239578213</v>
      </c>
      <c r="H29" s="223">
        <v>0</v>
      </c>
      <c r="I29" s="286">
        <v>12144228.791949999</v>
      </c>
      <c r="J29" s="288">
        <v>0</v>
      </c>
      <c r="K29" s="282">
        <f t="shared" si="3"/>
        <v>12144228.791949999</v>
      </c>
      <c r="L29" s="384">
        <f>+K29/$K$34*100</f>
        <v>1.0712681195296656</v>
      </c>
      <c r="M29" s="150"/>
      <c r="N29" s="146"/>
      <c r="O29" s="150"/>
      <c r="R29" s="150"/>
    </row>
    <row r="30" spans="2:18" ht="19.95" customHeight="1" x14ac:dyDescent="0.3">
      <c r="B30" s="267" t="s">
        <v>245</v>
      </c>
      <c r="C30" s="221">
        <v>3020122.633017336</v>
      </c>
      <c r="D30" s="272">
        <v>1536908.0062181859</v>
      </c>
      <c r="E30" s="278">
        <v>0</v>
      </c>
      <c r="F30" s="211">
        <f t="shared" si="2"/>
        <v>4557030.6392355217</v>
      </c>
      <c r="G30" s="382">
        <f t="shared" si="0"/>
        <v>0.47943713188908882</v>
      </c>
      <c r="H30" s="76">
        <v>4289994.8356459215</v>
      </c>
      <c r="I30" s="281">
        <v>1976871.7572779923</v>
      </c>
      <c r="J30" s="288">
        <v>0</v>
      </c>
      <c r="K30" s="282">
        <f t="shared" si="3"/>
        <v>6266866.5929239141</v>
      </c>
      <c r="L30" s="384">
        <f>+K30/$K$34*100</f>
        <v>0.55281356316302555</v>
      </c>
      <c r="M30" s="150"/>
      <c r="N30" s="146"/>
      <c r="O30" s="150"/>
      <c r="R30" s="150"/>
    </row>
    <row r="31" spans="2:18" ht="19.95" customHeight="1" x14ac:dyDescent="0.3">
      <c r="B31" s="267" t="s">
        <v>236</v>
      </c>
      <c r="C31" s="221">
        <v>188755775.80235192</v>
      </c>
      <c r="D31" s="272">
        <v>85823045.727964565</v>
      </c>
      <c r="E31" s="278">
        <v>0</v>
      </c>
      <c r="F31" s="211">
        <f t="shared" si="2"/>
        <v>274578821.53031647</v>
      </c>
      <c r="G31" s="382">
        <f t="shared" si="0"/>
        <v>28.88795206653803</v>
      </c>
      <c r="H31" s="76">
        <v>221017559.23955834</v>
      </c>
      <c r="I31" s="281">
        <v>92805533.705183044</v>
      </c>
      <c r="J31" s="288">
        <v>0</v>
      </c>
      <c r="K31" s="282">
        <f t="shared" si="3"/>
        <v>313823092.94474137</v>
      </c>
      <c r="L31" s="384">
        <f>+K31/$K$34*100</f>
        <v>27.682999093918976</v>
      </c>
      <c r="M31" s="150"/>
      <c r="N31" s="146"/>
      <c r="O31" s="150"/>
      <c r="R31" s="150"/>
    </row>
    <row r="32" spans="2:18" ht="19.95" customHeight="1" x14ac:dyDescent="0.3">
      <c r="B32" s="267" t="s">
        <v>246</v>
      </c>
      <c r="C32" s="221">
        <v>48248343</v>
      </c>
      <c r="D32" s="209">
        <v>0</v>
      </c>
      <c r="E32" s="277">
        <v>0</v>
      </c>
      <c r="F32" s="211">
        <f t="shared" si="2"/>
        <v>48248343</v>
      </c>
      <c r="G32" s="382">
        <f t="shared" si="0"/>
        <v>5.0761228127712528</v>
      </c>
      <c r="H32" s="76">
        <v>51339422</v>
      </c>
      <c r="I32" s="283">
        <v>0</v>
      </c>
      <c r="J32" s="288">
        <v>0</v>
      </c>
      <c r="K32" s="282">
        <f>+H32+I32+J32</f>
        <v>51339422</v>
      </c>
      <c r="L32" s="384">
        <f>+K32/$K$34*100</f>
        <v>4.5287590513887928</v>
      </c>
      <c r="M32" s="150"/>
      <c r="N32" s="146"/>
      <c r="O32" s="150"/>
      <c r="R32" s="150"/>
    </row>
    <row r="33" spans="2:18" ht="19.95" customHeight="1" x14ac:dyDescent="0.3">
      <c r="B33" s="267" t="s">
        <v>238</v>
      </c>
      <c r="C33" s="221">
        <v>75969007</v>
      </c>
      <c r="D33" s="209">
        <v>0</v>
      </c>
      <c r="E33" s="277">
        <v>0</v>
      </c>
      <c r="F33" s="211">
        <f t="shared" si="2"/>
        <v>75969007</v>
      </c>
      <c r="G33" s="382">
        <f t="shared" si="0"/>
        <v>7.9925648326674965</v>
      </c>
      <c r="H33" s="76">
        <v>95669660.945289999</v>
      </c>
      <c r="I33" s="283">
        <v>0</v>
      </c>
      <c r="J33" s="288">
        <v>0</v>
      </c>
      <c r="K33" s="282">
        <f>+H33+I33+J33</f>
        <v>95669660.945289999</v>
      </c>
      <c r="L33" s="384">
        <f>+K33/$K$34*100</f>
        <v>8.4392232337418793</v>
      </c>
      <c r="M33" s="150"/>
      <c r="N33" s="146"/>
      <c r="O33" s="150"/>
      <c r="R33" s="150"/>
    </row>
    <row r="34" spans="2:18" s="149" customFormat="1" ht="19.95" customHeight="1" thickBot="1" x14ac:dyDescent="0.35">
      <c r="B34" s="290" t="s">
        <v>247</v>
      </c>
      <c r="C34" s="291">
        <f t="shared" ref="C34:J34" si="4">SUM(C7:C33)</f>
        <v>664542123.72151113</v>
      </c>
      <c r="D34" s="292">
        <f t="shared" si="4"/>
        <v>277917361.56819737</v>
      </c>
      <c r="E34" s="293">
        <f t="shared" si="4"/>
        <v>8036489.2877734937</v>
      </c>
      <c r="F34" s="294">
        <f t="shared" si="4"/>
        <v>950495974.57748187</v>
      </c>
      <c r="G34" s="383">
        <f t="shared" si="4"/>
        <v>100.00000000000001</v>
      </c>
      <c r="H34" s="77">
        <f t="shared" si="4"/>
        <v>818175897.00344121</v>
      </c>
      <c r="I34" s="295">
        <f t="shared" si="4"/>
        <v>305216783.79235852</v>
      </c>
      <c r="J34" s="296">
        <f t="shared" si="4"/>
        <v>10238440.167816315</v>
      </c>
      <c r="K34" s="297">
        <f t="shared" si="3"/>
        <v>1133631120.9636161</v>
      </c>
      <c r="L34" s="385">
        <f>SUM(L7:L33)</f>
        <v>100</v>
      </c>
      <c r="M34" s="150"/>
      <c r="N34" s="146"/>
      <c r="O34" s="150"/>
      <c r="Q34" s="153"/>
      <c r="R34" s="150"/>
    </row>
    <row r="35" spans="2:18" ht="19.95" customHeight="1" x14ac:dyDescent="0.25">
      <c r="E35" s="146"/>
      <c r="I35" s="146"/>
      <c r="J35" s="146"/>
      <c r="M35" s="5"/>
    </row>
    <row r="36" spans="2:18" x14ac:dyDescent="0.3">
      <c r="B36" s="156"/>
      <c r="D36" s="150"/>
      <c r="E36" s="150"/>
      <c r="H36" s="150"/>
    </row>
    <row r="37" spans="2:18" x14ac:dyDescent="0.3">
      <c r="B37" s="157"/>
      <c r="C37" s="150"/>
      <c r="D37" s="150"/>
      <c r="H37" s="150"/>
      <c r="I37" s="150"/>
    </row>
    <row r="38" spans="2:18" x14ac:dyDescent="0.3">
      <c r="B38" s="157"/>
      <c r="E38" s="158"/>
      <c r="F38" s="158"/>
      <c r="G38" s="158"/>
      <c r="H38" s="158"/>
      <c r="I38" s="158"/>
    </row>
    <row r="39" spans="2:18" x14ac:dyDescent="0.3">
      <c r="B39" s="151"/>
      <c r="D39" s="150"/>
      <c r="I39" s="153"/>
    </row>
    <row r="40" spans="2:18" x14ac:dyDescent="0.3">
      <c r="B40" s="159"/>
      <c r="D40" s="150"/>
    </row>
    <row r="41" spans="2:18" x14ac:dyDescent="0.3">
      <c r="C41" s="150"/>
      <c r="E41" s="150"/>
    </row>
    <row r="42" spans="2:18" x14ac:dyDescent="0.3">
      <c r="C42" s="150"/>
      <c r="I42" s="150"/>
      <c r="J42" s="150"/>
    </row>
    <row r="43" spans="2:18" x14ac:dyDescent="0.3">
      <c r="C43" s="150"/>
    </row>
    <row r="44" spans="2:18" x14ac:dyDescent="0.3">
      <c r="C44" s="150"/>
    </row>
    <row r="45" spans="2:18" x14ac:dyDescent="0.3">
      <c r="B45" s="160"/>
      <c r="C45" s="161"/>
    </row>
    <row r="47" spans="2:18" x14ac:dyDescent="0.3">
      <c r="D47" s="150"/>
    </row>
    <row r="48" spans="2:18" x14ac:dyDescent="0.3">
      <c r="D48" s="150"/>
    </row>
  </sheetData>
  <sheetProtection selectLockedCells="1" selectUnlockedCells="1"/>
  <mergeCells count="5">
    <mergeCell ref="B5:B6"/>
    <mergeCell ref="C5:G5"/>
    <mergeCell ref="H5:L5"/>
    <mergeCell ref="B2:G2"/>
    <mergeCell ref="H2:L2"/>
  </mergeCells>
  <pageMargins left="0.31" right="0.2" top="0.18" bottom="0.23" header="0.3" footer="0.3"/>
  <pageSetup paperSize="9" scale="66" orientation="landscape"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AB73"/>
  <sheetViews>
    <sheetView showGridLines="0" view="pageBreakPreview" zoomScaleNormal="100" zoomScaleSheetLayoutView="100" workbookViewId="0"/>
  </sheetViews>
  <sheetFormatPr defaultColWidth="9.109375" defaultRowHeight="13.2" x14ac:dyDescent="0.25"/>
  <cols>
    <col min="1" max="1" width="3.6640625" style="19" customWidth="1"/>
    <col min="2" max="2" width="22.33203125" style="19" customWidth="1"/>
    <col min="3" max="3" width="16.88671875" style="19" customWidth="1"/>
    <col min="4" max="4" width="11.5546875" style="19" customWidth="1"/>
    <col min="5" max="5" width="15.6640625" style="19" customWidth="1"/>
    <col min="6" max="6" width="15.44140625" style="19" customWidth="1"/>
    <col min="7" max="7" width="16" style="19" bestFit="1" customWidth="1"/>
    <col min="8" max="8" width="16.6640625" style="19" customWidth="1"/>
    <col min="9" max="9" width="15.109375" style="19" customWidth="1"/>
    <col min="10" max="10" width="10.5546875" style="19" customWidth="1"/>
    <col min="11" max="11" width="4" style="19" customWidth="1"/>
    <col min="12" max="12" width="13.33203125" style="19" bestFit="1" customWidth="1"/>
    <col min="13" max="13" width="13.88671875" style="19" customWidth="1"/>
    <col min="14" max="14" width="17" style="19" customWidth="1"/>
    <col min="15" max="15" width="13.44140625" style="19" customWidth="1"/>
    <col min="16" max="16" width="15.5546875" style="19" customWidth="1"/>
    <col min="17" max="17" width="13.44140625" style="19" customWidth="1"/>
    <col min="18" max="18" width="18" style="19" customWidth="1"/>
    <col min="19" max="19" width="16.6640625" style="19" customWidth="1"/>
    <col min="20" max="20" width="13.44140625" style="19" customWidth="1"/>
    <col min="21" max="21" width="12.44140625" style="19" bestFit="1" customWidth="1"/>
    <col min="22" max="22" width="9.109375" style="19"/>
    <col min="23" max="23" width="13.5546875" style="19" customWidth="1"/>
    <col min="24" max="24" width="12.5546875" style="19" customWidth="1"/>
    <col min="25" max="25" width="11.6640625" style="19" customWidth="1"/>
    <col min="26" max="26" width="12.6640625" style="19" customWidth="1"/>
    <col min="27" max="27" width="13.109375" style="19" customWidth="1"/>
    <col min="28" max="28" width="12.5546875" style="19" customWidth="1"/>
    <col min="29" max="16384" width="9.109375" style="19"/>
  </cols>
  <sheetData>
    <row r="2" spans="2:27" ht="13.8" x14ac:dyDescent="0.25">
      <c r="B2" s="498" t="s">
        <v>248</v>
      </c>
      <c r="C2" s="498"/>
      <c r="D2" s="498"/>
      <c r="E2" s="498"/>
      <c r="F2" s="498"/>
      <c r="G2" s="498"/>
      <c r="H2" s="541"/>
      <c r="I2" s="541"/>
      <c r="J2" s="541"/>
    </row>
    <row r="3" spans="2:27" ht="13.2" customHeight="1" x14ac:dyDescent="0.25">
      <c r="B3" s="399" t="s">
        <v>45</v>
      </c>
      <c r="C3" s="399"/>
      <c r="D3" s="399"/>
      <c r="E3" s="399"/>
      <c r="F3" s="399"/>
      <c r="G3" s="399"/>
      <c r="H3" s="403"/>
      <c r="I3" s="403"/>
      <c r="J3" s="403"/>
    </row>
    <row r="4" spans="2:27" ht="13.8" thickBot="1" x14ac:dyDescent="0.3">
      <c r="B4" s="541"/>
      <c r="C4" s="541"/>
      <c r="D4" s="541"/>
      <c r="E4" s="541"/>
      <c r="F4" s="541"/>
      <c r="G4" s="541"/>
      <c r="H4" s="541"/>
      <c r="I4" s="541"/>
      <c r="J4" s="541"/>
    </row>
    <row r="5" spans="2:27" ht="19.95" customHeight="1" thickBot="1" x14ac:dyDescent="0.3">
      <c r="B5" s="551" t="s">
        <v>205</v>
      </c>
      <c r="C5" s="553" t="s">
        <v>96</v>
      </c>
      <c r="D5" s="545"/>
      <c r="E5" s="545" t="s">
        <v>97</v>
      </c>
      <c r="F5" s="545"/>
      <c r="G5" s="545"/>
      <c r="H5" s="545"/>
      <c r="I5" s="545"/>
      <c r="J5" s="546"/>
    </row>
    <row r="6" spans="2:27" ht="19.95" customHeight="1" thickBot="1" x14ac:dyDescent="0.3">
      <c r="B6" s="551"/>
      <c r="C6" s="554" t="s">
        <v>249</v>
      </c>
      <c r="D6" s="555" t="s">
        <v>134</v>
      </c>
      <c r="E6" s="558" t="s">
        <v>250</v>
      </c>
      <c r="F6" s="558" t="s">
        <v>251</v>
      </c>
      <c r="G6" s="559" t="s">
        <v>163</v>
      </c>
      <c r="H6" s="547" t="s">
        <v>252</v>
      </c>
      <c r="I6" s="547" t="s">
        <v>249</v>
      </c>
      <c r="J6" s="534" t="s">
        <v>134</v>
      </c>
    </row>
    <row r="7" spans="2:27" ht="19.95" customHeight="1" thickBot="1" x14ac:dyDescent="0.3">
      <c r="B7" s="551"/>
      <c r="C7" s="554"/>
      <c r="D7" s="556"/>
      <c r="E7" s="554"/>
      <c r="F7" s="554"/>
      <c r="G7" s="560"/>
      <c r="H7" s="548"/>
      <c r="I7" s="548"/>
      <c r="J7" s="534"/>
    </row>
    <row r="8" spans="2:27" ht="19.95" customHeight="1" thickBot="1" x14ac:dyDescent="0.3">
      <c r="B8" s="551"/>
      <c r="C8" s="554"/>
      <c r="D8" s="556"/>
      <c r="E8" s="554"/>
      <c r="F8" s="554"/>
      <c r="G8" s="560"/>
      <c r="H8" s="548"/>
      <c r="I8" s="548"/>
      <c r="J8" s="534"/>
    </row>
    <row r="9" spans="2:27" ht="19.95" customHeight="1" x14ac:dyDescent="0.25">
      <c r="B9" s="552"/>
      <c r="C9" s="299" t="s">
        <v>253</v>
      </c>
      <c r="D9" s="557"/>
      <c r="E9" s="299" t="s">
        <v>253</v>
      </c>
      <c r="F9" s="299" t="s">
        <v>253</v>
      </c>
      <c r="G9" s="300" t="s">
        <v>253</v>
      </c>
      <c r="H9" s="271" t="s">
        <v>253</v>
      </c>
      <c r="I9" s="271" t="s">
        <v>253</v>
      </c>
      <c r="J9" s="549"/>
    </row>
    <row r="10" spans="2:27" ht="19.95" customHeight="1" x14ac:dyDescent="0.25">
      <c r="B10" s="54" t="s">
        <v>211</v>
      </c>
      <c r="C10" s="298">
        <f>VLOOKUP(B10,'[1]Table 5'!$B:$AF,25,FALSE)</f>
        <v>18389342.462907258</v>
      </c>
      <c r="D10" s="386">
        <f>C10/$C$38*100</f>
        <v>6.7047496309346482</v>
      </c>
      <c r="E10" s="301">
        <v>3201922.04</v>
      </c>
      <c r="F10" s="301">
        <v>6080848.3849999998</v>
      </c>
      <c r="G10" s="306">
        <v>15397366.212187301</v>
      </c>
      <c r="H10" s="307">
        <f>F10+G10</f>
        <v>21478214.597187303</v>
      </c>
      <c r="I10" s="302">
        <f>E10+H10</f>
        <v>24680136.637187302</v>
      </c>
      <c r="J10" s="388">
        <f>I10/$I$38*100</f>
        <v>7.2944234635297258</v>
      </c>
      <c r="K10" s="163"/>
      <c r="L10" s="164"/>
      <c r="M10" s="165"/>
      <c r="N10" s="166"/>
      <c r="O10" s="167"/>
      <c r="P10" s="166"/>
      <c r="Q10" s="168"/>
      <c r="R10" s="168"/>
      <c r="S10" s="168"/>
      <c r="T10" s="168"/>
      <c r="U10" s="169"/>
      <c r="V10" s="169"/>
      <c r="W10" s="169"/>
      <c r="X10" s="169"/>
      <c r="Y10" s="169"/>
      <c r="Z10" s="169"/>
      <c r="AA10" s="169"/>
    </row>
    <row r="11" spans="2:27" ht="19.95" customHeight="1" x14ac:dyDescent="0.25">
      <c r="B11" s="225" t="s">
        <v>212</v>
      </c>
      <c r="C11" s="298">
        <f>VLOOKUP(B11,'[1]Table 5'!$B:$AF,25,FALSE)</f>
        <v>10500801.78995</v>
      </c>
      <c r="D11" s="386">
        <f t="shared" ref="D11:D37" si="0">C11/$C$38*100</f>
        <v>3.8285896881684622</v>
      </c>
      <c r="E11" s="301">
        <v>8619971.7019999996</v>
      </c>
      <c r="F11" s="303">
        <v>0</v>
      </c>
      <c r="G11" s="306">
        <v>1341385.1106813452</v>
      </c>
      <c r="H11" s="307">
        <f t="shared" ref="H11:H37" si="1">F11+G11</f>
        <v>1341385.1106813452</v>
      </c>
      <c r="I11" s="302">
        <f>E11+H11</f>
        <v>9961356.8126813453</v>
      </c>
      <c r="J11" s="388">
        <f t="shared" ref="J11:J37" si="2">I11/$I$38*100</f>
        <v>2.9441633946843302</v>
      </c>
      <c r="K11" s="164"/>
      <c r="L11" s="164"/>
      <c r="M11" s="165"/>
      <c r="N11" s="166"/>
      <c r="O11" s="167"/>
      <c r="P11" s="166"/>
      <c r="Q11" s="168"/>
      <c r="R11" s="168"/>
      <c r="S11" s="168"/>
      <c r="T11" s="168"/>
      <c r="U11" s="169"/>
      <c r="V11" s="169"/>
      <c r="W11" s="169"/>
      <c r="X11" s="169"/>
      <c r="Y11" s="169"/>
      <c r="Z11" s="169"/>
      <c r="AA11" s="169"/>
    </row>
    <row r="12" spans="2:27" ht="19.95" customHeight="1" x14ac:dyDescent="0.25">
      <c r="B12" s="225" t="s">
        <v>213</v>
      </c>
      <c r="C12" s="298">
        <f>VLOOKUP(B12,'[1]Table 5'!$B:$AF,25,FALSE)</f>
        <v>303659.54231075523</v>
      </c>
      <c r="D12" s="386">
        <f t="shared" si="0"/>
        <v>0.11071419265503991</v>
      </c>
      <c r="E12" s="301">
        <v>1334623.5</v>
      </c>
      <c r="F12" s="303">
        <v>717792.49826547434</v>
      </c>
      <c r="G12" s="306">
        <v>-201166.92917689105</v>
      </c>
      <c r="H12" s="307">
        <f t="shared" si="1"/>
        <v>516625.56908858329</v>
      </c>
      <c r="I12" s="304">
        <f>E12+H12</f>
        <v>1851249.0690885833</v>
      </c>
      <c r="J12" s="388">
        <f t="shared" si="2"/>
        <v>0.54715234542300728</v>
      </c>
      <c r="K12" s="164"/>
      <c r="L12" s="164"/>
      <c r="M12" s="165"/>
      <c r="N12" s="166"/>
      <c r="O12" s="167"/>
      <c r="P12" s="166"/>
      <c r="Q12" s="168"/>
      <c r="R12" s="168"/>
      <c r="S12" s="168"/>
      <c r="T12" s="168"/>
      <c r="U12" s="169"/>
      <c r="V12" s="169"/>
      <c r="W12" s="169"/>
      <c r="X12" s="169"/>
      <c r="Y12" s="169"/>
      <c r="Z12" s="169"/>
      <c r="AA12" s="169"/>
    </row>
    <row r="13" spans="2:27" ht="19.95" customHeight="1" x14ac:dyDescent="0.25">
      <c r="B13" s="225" t="s">
        <v>215</v>
      </c>
      <c r="C13" s="298">
        <f>VLOOKUP(B13,'[1]Table 5'!$B:$AF,25,FALSE)</f>
        <v>2748093.9868483227</v>
      </c>
      <c r="D13" s="386">
        <f t="shared" si="0"/>
        <v>1.0019543755444358</v>
      </c>
      <c r="E13" s="301">
        <v>1966338.648</v>
      </c>
      <c r="F13" s="303">
        <v>0</v>
      </c>
      <c r="G13" s="306">
        <v>1291616.4170000001</v>
      </c>
      <c r="H13" s="307">
        <f t="shared" si="1"/>
        <v>1291616.4170000001</v>
      </c>
      <c r="I13" s="302">
        <f>E13+H13</f>
        <v>3257955.0650000004</v>
      </c>
      <c r="J13" s="388">
        <f t="shared" si="2"/>
        <v>0.96291621957445961</v>
      </c>
      <c r="K13" s="164"/>
      <c r="L13" s="164"/>
      <c r="M13" s="165"/>
      <c r="N13" s="168"/>
      <c r="O13" s="167"/>
      <c r="P13" s="166"/>
      <c r="Q13" s="168"/>
      <c r="R13" s="168"/>
      <c r="S13" s="168"/>
      <c r="T13" s="168"/>
      <c r="U13" s="169"/>
      <c r="V13" s="169"/>
      <c r="W13" s="169"/>
      <c r="X13" s="169"/>
      <c r="Y13" s="169"/>
      <c r="Z13" s="169"/>
      <c r="AA13" s="169"/>
    </row>
    <row r="14" spans="2:27" ht="19.95" customHeight="1" x14ac:dyDescent="0.25">
      <c r="B14" s="226" t="s">
        <v>214</v>
      </c>
      <c r="C14" s="298">
        <f>VLOOKUP(B14,'[1]Table 5'!$B:$AF,25,FALSE)</f>
        <v>543815.30784268968</v>
      </c>
      <c r="D14" s="386">
        <f t="shared" si="0"/>
        <v>0.19827492428886165</v>
      </c>
      <c r="E14" s="301">
        <v>499999.99999999994</v>
      </c>
      <c r="F14" s="303">
        <v>0</v>
      </c>
      <c r="G14" s="306">
        <v>110507.1222445234</v>
      </c>
      <c r="H14" s="307">
        <f t="shared" si="1"/>
        <v>110507.1222445234</v>
      </c>
      <c r="I14" s="302">
        <f t="shared" ref="I14:I37" si="3">E14+H14</f>
        <v>610507.12224452337</v>
      </c>
      <c r="J14" s="388">
        <f t="shared" si="2"/>
        <v>0.18044055195554973</v>
      </c>
      <c r="K14" s="164"/>
      <c r="L14" s="164"/>
      <c r="M14" s="165"/>
      <c r="N14" s="168"/>
      <c r="O14" s="167"/>
      <c r="P14" s="166"/>
      <c r="Q14" s="168"/>
      <c r="R14" s="168"/>
      <c r="S14" s="168"/>
      <c r="T14" s="168"/>
      <c r="U14" s="169"/>
      <c r="V14" s="169"/>
      <c r="W14" s="169"/>
      <c r="X14" s="169"/>
      <c r="Y14" s="169"/>
      <c r="Z14" s="169"/>
      <c r="AA14" s="169"/>
    </row>
    <row r="15" spans="2:27" ht="19.95" customHeight="1" x14ac:dyDescent="0.25">
      <c r="B15" s="225" t="s">
        <v>216</v>
      </c>
      <c r="C15" s="298">
        <f>VLOOKUP(B15,'[1]Table 5'!$B:$AF,25,FALSE)</f>
        <v>1917318.1347439825</v>
      </c>
      <c r="D15" s="386">
        <f t="shared" si="0"/>
        <v>0.69905370908388065</v>
      </c>
      <c r="E15" s="301">
        <v>675564.87</v>
      </c>
      <c r="F15" s="303">
        <v>0</v>
      </c>
      <c r="G15" s="306">
        <v>734912.76724669954</v>
      </c>
      <c r="H15" s="307">
        <f t="shared" si="1"/>
        <v>734912.76724669954</v>
      </c>
      <c r="I15" s="302">
        <f t="shared" si="3"/>
        <v>1410477.6372466995</v>
      </c>
      <c r="J15" s="388">
        <f t="shared" si="2"/>
        <v>0.4168786146999568</v>
      </c>
      <c r="K15" s="164"/>
      <c r="L15" s="164"/>
      <c r="M15" s="165"/>
      <c r="N15" s="168"/>
      <c r="O15" s="167"/>
      <c r="P15" s="166"/>
      <c r="Q15" s="168"/>
      <c r="R15" s="168"/>
      <c r="S15" s="168"/>
      <c r="T15" s="168"/>
      <c r="U15" s="169"/>
      <c r="V15" s="169"/>
      <c r="W15" s="169"/>
      <c r="X15" s="169"/>
      <c r="Y15" s="169"/>
      <c r="Z15" s="169"/>
      <c r="AA15" s="169"/>
    </row>
    <row r="16" spans="2:27" ht="19.95" customHeight="1" x14ac:dyDescent="0.25">
      <c r="B16" s="54" t="s">
        <v>218</v>
      </c>
      <c r="C16" s="298">
        <f>VLOOKUP(B16,'[1]Table 5'!$B:$AF,25,FALSE)</f>
        <v>17171550</v>
      </c>
      <c r="D16" s="386">
        <f t="shared" si="0"/>
        <v>6.2607428056388619</v>
      </c>
      <c r="E16" s="301">
        <v>500200</v>
      </c>
      <c r="F16" s="303">
        <v>0</v>
      </c>
      <c r="G16" s="306">
        <v>19704342</v>
      </c>
      <c r="H16" s="307">
        <f t="shared" si="1"/>
        <v>19704342</v>
      </c>
      <c r="I16" s="302">
        <f t="shared" si="3"/>
        <v>20204542</v>
      </c>
      <c r="J16" s="388">
        <f t="shared" si="2"/>
        <v>5.9716235530318427</v>
      </c>
      <c r="K16" s="164"/>
      <c r="L16" s="164"/>
      <c r="M16" s="165"/>
      <c r="N16" s="168"/>
      <c r="O16" s="167"/>
      <c r="P16" s="166"/>
      <c r="Q16" s="168"/>
      <c r="R16" s="168"/>
      <c r="S16" s="168"/>
      <c r="T16" s="168"/>
      <c r="U16" s="169"/>
      <c r="V16" s="169"/>
      <c r="W16" s="169"/>
      <c r="X16" s="169"/>
      <c r="Y16" s="169"/>
      <c r="Z16" s="169"/>
      <c r="AA16" s="169"/>
    </row>
    <row r="17" spans="2:28" ht="19.95" customHeight="1" x14ac:dyDescent="0.25">
      <c r="B17" s="54" t="s">
        <v>217</v>
      </c>
      <c r="C17" s="298">
        <f>VLOOKUP(B17,'[1]Table 5'!$B:$AF,25,FALSE)</f>
        <v>49399007.199146457</v>
      </c>
      <c r="D17" s="386">
        <f t="shared" si="0"/>
        <v>18.010865584513837</v>
      </c>
      <c r="E17" s="301">
        <v>500000.5</v>
      </c>
      <c r="F17" s="301">
        <v>3456184.2829999998</v>
      </c>
      <c r="G17" s="306">
        <v>50417133.038112432</v>
      </c>
      <c r="H17" s="307">
        <f t="shared" si="1"/>
        <v>53873317.321112432</v>
      </c>
      <c r="I17" s="302">
        <f t="shared" si="3"/>
        <v>54373317.821112432</v>
      </c>
      <c r="J17" s="388">
        <f t="shared" si="2"/>
        <v>16.070494711389202</v>
      </c>
      <c r="K17" s="164"/>
      <c r="L17" s="164"/>
      <c r="M17" s="165"/>
      <c r="N17" s="168"/>
      <c r="O17" s="167"/>
      <c r="P17" s="166"/>
      <c r="Q17" s="168"/>
      <c r="R17" s="168"/>
      <c r="S17" s="168"/>
      <c r="T17" s="168"/>
      <c r="U17" s="169"/>
      <c r="V17" s="169"/>
      <c r="W17" s="169"/>
      <c r="X17" s="169"/>
      <c r="Y17" s="169"/>
      <c r="Z17" s="169"/>
      <c r="AA17" s="169"/>
    </row>
    <row r="18" spans="2:28" ht="19.95" customHeight="1" x14ac:dyDescent="0.25">
      <c r="B18" s="54" t="s">
        <v>254</v>
      </c>
      <c r="C18" s="298">
        <f>VLOOKUP(B18,'[1]Table 5'!$B:$AF,25,FALSE)</f>
        <v>4924677.018009522</v>
      </c>
      <c r="D18" s="386">
        <f t="shared" si="0"/>
        <v>1.7955360005706043</v>
      </c>
      <c r="E18" s="301">
        <v>1250000.0699999998</v>
      </c>
      <c r="F18" s="303">
        <v>0</v>
      </c>
      <c r="G18" s="306">
        <v>3533510.2151304134</v>
      </c>
      <c r="H18" s="307">
        <f t="shared" si="1"/>
        <v>3533510.2151304134</v>
      </c>
      <c r="I18" s="302">
        <f t="shared" si="3"/>
        <v>4783510.2851304132</v>
      </c>
      <c r="J18" s="388">
        <f t="shared" si="2"/>
        <v>1.4138069887877114</v>
      </c>
      <c r="K18" s="164"/>
      <c r="L18" s="164"/>
      <c r="M18" s="165"/>
      <c r="N18" s="168"/>
      <c r="O18" s="167"/>
      <c r="P18" s="166"/>
      <c r="Q18" s="168"/>
      <c r="R18" s="168"/>
      <c r="S18" s="168"/>
      <c r="T18" s="168"/>
      <c r="U18" s="169"/>
      <c r="V18" s="169"/>
      <c r="W18" s="169"/>
      <c r="X18" s="169"/>
      <c r="Y18" s="169"/>
      <c r="Z18" s="169"/>
      <c r="AA18" s="169"/>
    </row>
    <row r="19" spans="2:28" ht="19.95" customHeight="1" x14ac:dyDescent="0.25">
      <c r="B19" s="54" t="s">
        <v>255</v>
      </c>
      <c r="C19" s="298">
        <f>VLOOKUP(B19,'[1]Table 5'!$B:$AF,25,FALSE)</f>
        <v>544670.23427715281</v>
      </c>
      <c r="D19" s="386">
        <f t="shared" si="0"/>
        <v>0.19858663025156834</v>
      </c>
      <c r="E19" s="301">
        <v>500000</v>
      </c>
      <c r="F19" s="303">
        <v>0</v>
      </c>
      <c r="G19" s="306">
        <v>97624.448373475461</v>
      </c>
      <c r="H19" s="307">
        <f t="shared" si="1"/>
        <v>97624.448373475461</v>
      </c>
      <c r="I19" s="302">
        <f t="shared" si="3"/>
        <v>597624.44837347546</v>
      </c>
      <c r="J19" s="388">
        <f t="shared" si="2"/>
        <v>0.17663296855601621</v>
      </c>
      <c r="K19" s="164"/>
      <c r="L19" s="164"/>
      <c r="M19" s="165"/>
      <c r="N19" s="168"/>
      <c r="O19" s="167"/>
      <c r="P19" s="166"/>
      <c r="Q19" s="168"/>
      <c r="R19" s="168"/>
      <c r="S19" s="168"/>
      <c r="T19" s="168"/>
      <c r="U19" s="169"/>
      <c r="V19" s="169"/>
      <c r="W19" s="169"/>
      <c r="X19" s="169"/>
      <c r="Y19" s="169"/>
      <c r="Z19" s="169"/>
      <c r="AA19" s="169"/>
    </row>
    <row r="20" spans="2:28" ht="19.95" customHeight="1" x14ac:dyDescent="0.25">
      <c r="B20" s="54" t="s">
        <v>222</v>
      </c>
      <c r="C20" s="298">
        <f>VLOOKUP(B20,'[1]Table 5'!$B:$AF,25,FALSE)</f>
        <v>5022395.7819999997</v>
      </c>
      <c r="D20" s="386">
        <f t="shared" si="0"/>
        <v>1.8311642373127335</v>
      </c>
      <c r="E20" s="301">
        <v>2198315.5150000001</v>
      </c>
      <c r="F20" s="303">
        <v>0</v>
      </c>
      <c r="G20" s="306">
        <v>2728994.7071609097</v>
      </c>
      <c r="H20" s="307">
        <f t="shared" si="1"/>
        <v>2728994.7071609097</v>
      </c>
      <c r="I20" s="302">
        <f t="shared" si="3"/>
        <v>4927310.2221609093</v>
      </c>
      <c r="J20" s="388">
        <f t="shared" si="2"/>
        <v>1.4563082783935735</v>
      </c>
      <c r="K20" s="164"/>
      <c r="L20" s="164"/>
      <c r="M20" s="165"/>
      <c r="N20" s="168"/>
      <c r="O20" s="167"/>
      <c r="P20" s="166"/>
      <c r="Q20" s="168"/>
      <c r="R20" s="168"/>
      <c r="S20" s="168"/>
      <c r="T20" s="168"/>
      <c r="U20" s="169"/>
      <c r="V20" s="169"/>
      <c r="W20" s="169"/>
      <c r="X20" s="169"/>
      <c r="Y20" s="169"/>
      <c r="Z20" s="169"/>
      <c r="AA20" s="169"/>
    </row>
    <row r="21" spans="2:28" ht="19.95" customHeight="1" x14ac:dyDescent="0.25">
      <c r="B21" s="54" t="s">
        <v>221</v>
      </c>
      <c r="C21" s="298">
        <f>VLOOKUP(B21,'[1]Table 5'!$B:$AF,25,FALSE)</f>
        <v>1342160.6228478726</v>
      </c>
      <c r="D21" s="386">
        <f t="shared" si="0"/>
        <v>0.48935142509013996</v>
      </c>
      <c r="E21" s="301">
        <v>544260.04</v>
      </c>
      <c r="F21" s="303">
        <v>0</v>
      </c>
      <c r="G21" s="306">
        <v>758492.03753941157</v>
      </c>
      <c r="H21" s="307">
        <f t="shared" si="1"/>
        <v>758492.03753941157</v>
      </c>
      <c r="I21" s="302">
        <f t="shared" si="3"/>
        <v>1302752.0775394116</v>
      </c>
      <c r="J21" s="388">
        <f t="shared" si="2"/>
        <v>0.38503941291990262</v>
      </c>
      <c r="K21" s="164"/>
      <c r="L21" s="164"/>
      <c r="M21" s="165"/>
      <c r="N21" s="168"/>
      <c r="O21" s="167"/>
      <c r="P21" s="166"/>
      <c r="Q21" s="168"/>
      <c r="R21" s="168"/>
      <c r="S21" s="168"/>
      <c r="T21" s="168"/>
      <c r="U21" s="169"/>
      <c r="V21" s="169"/>
      <c r="W21" s="169"/>
      <c r="X21" s="169"/>
      <c r="Y21" s="169"/>
      <c r="Z21" s="169"/>
      <c r="AA21" s="169"/>
    </row>
    <row r="22" spans="2:28" ht="19.95" customHeight="1" x14ac:dyDescent="0.25">
      <c r="B22" s="205" t="s">
        <v>223</v>
      </c>
      <c r="C22" s="298">
        <f>VLOOKUP(B22,'[1]Table 5'!$B:$AF,25,FALSE)</f>
        <v>7741637</v>
      </c>
      <c r="D22" s="386">
        <f t="shared" si="0"/>
        <v>2.8225989006011467</v>
      </c>
      <c r="E22" s="301">
        <v>3131949</v>
      </c>
      <c r="F22" s="303">
        <v>0</v>
      </c>
      <c r="G22" s="306">
        <v>6168058.1485621519</v>
      </c>
      <c r="H22" s="307">
        <f t="shared" si="1"/>
        <v>6168058.1485621519</v>
      </c>
      <c r="I22" s="302">
        <f t="shared" si="3"/>
        <v>9300007.1485621519</v>
      </c>
      <c r="J22" s="388">
        <f>I22/$I$38*100</f>
        <v>2.7486958987597072</v>
      </c>
      <c r="K22" s="164"/>
      <c r="L22" s="164"/>
      <c r="M22" s="165"/>
      <c r="N22" s="168"/>
      <c r="O22" s="167"/>
      <c r="P22" s="166"/>
      <c r="Q22" s="168"/>
      <c r="R22" s="168"/>
      <c r="S22" s="168"/>
      <c r="T22" s="168"/>
      <c r="U22" s="169"/>
      <c r="V22" s="169"/>
      <c r="W22" s="169"/>
      <c r="X22" s="169"/>
      <c r="Y22" s="169"/>
      <c r="Z22" s="169"/>
      <c r="AA22" s="169"/>
    </row>
    <row r="23" spans="2:28" ht="19.95" customHeight="1" x14ac:dyDescent="0.25">
      <c r="B23" s="54" t="s">
        <v>225</v>
      </c>
      <c r="C23" s="298">
        <f>VLOOKUP(B23,'[1]Table 5'!$B:$AF,25,FALSE)</f>
        <v>2254987.88937</v>
      </c>
      <c r="D23" s="386">
        <f t="shared" si="0"/>
        <v>0.82216801658417504</v>
      </c>
      <c r="E23" s="301">
        <v>1150000</v>
      </c>
      <c r="F23" s="303">
        <v>0</v>
      </c>
      <c r="G23" s="306">
        <v>1489020.7347299999</v>
      </c>
      <c r="H23" s="307">
        <f t="shared" si="1"/>
        <v>1489020.7347299999</v>
      </c>
      <c r="I23" s="302">
        <f t="shared" si="3"/>
        <v>2639020.7347299997</v>
      </c>
      <c r="J23" s="388">
        <f>I23/$I$38*100</f>
        <v>0.77998493489498877</v>
      </c>
      <c r="K23" s="164"/>
      <c r="L23" s="164"/>
      <c r="M23" s="165"/>
      <c r="N23" s="168"/>
      <c r="O23" s="167"/>
      <c r="P23" s="166"/>
      <c r="Q23" s="168"/>
      <c r="R23" s="168"/>
      <c r="S23" s="168"/>
      <c r="T23" s="168"/>
      <c r="U23" s="169"/>
      <c r="V23" s="169"/>
      <c r="W23" s="169"/>
      <c r="X23" s="169"/>
      <c r="Y23" s="169"/>
      <c r="Z23" s="169"/>
      <c r="AA23" s="169"/>
    </row>
    <row r="24" spans="2:28" ht="19.95" customHeight="1" x14ac:dyDescent="0.25">
      <c r="B24" s="54" t="s">
        <v>224</v>
      </c>
      <c r="C24" s="298">
        <f>VLOOKUP(B24,'[1]Table 5'!$B:$AF,25,FALSE)</f>
        <v>6693406</v>
      </c>
      <c r="D24" s="386">
        <f t="shared" si="0"/>
        <v>2.4404141419801939</v>
      </c>
      <c r="E24" s="301">
        <v>1171875</v>
      </c>
      <c r="F24" s="301">
        <v>381156</v>
      </c>
      <c r="G24" s="306">
        <v>7234624.9992870837</v>
      </c>
      <c r="H24" s="307">
        <f t="shared" si="1"/>
        <v>7615780.9992870837</v>
      </c>
      <c r="I24" s="302">
        <f t="shared" si="3"/>
        <v>8787655.9992870837</v>
      </c>
      <c r="J24" s="388">
        <f t="shared" si="2"/>
        <v>2.5972661761540712</v>
      </c>
      <c r="K24" s="164"/>
      <c r="L24" s="164"/>
      <c r="M24" s="165"/>
      <c r="N24" s="168"/>
      <c r="O24" s="167"/>
      <c r="P24" s="166"/>
      <c r="Q24" s="168"/>
      <c r="R24" s="168"/>
      <c r="S24" s="168"/>
      <c r="T24" s="168"/>
      <c r="U24" s="169"/>
      <c r="V24" s="169"/>
      <c r="W24" s="169"/>
      <c r="X24" s="169"/>
      <c r="Y24" s="169"/>
      <c r="Z24" s="169"/>
      <c r="AA24" s="169"/>
    </row>
    <row r="25" spans="2:28" ht="19.95" customHeight="1" x14ac:dyDescent="0.25">
      <c r="B25" s="54" t="s">
        <v>226</v>
      </c>
      <c r="C25" s="298">
        <f>VLOOKUP(B25,'[1]Table 5'!$B:$AF,25,FALSE)</f>
        <v>10861076.2368</v>
      </c>
      <c r="D25" s="386">
        <f t="shared" si="0"/>
        <v>3.9599456607610155</v>
      </c>
      <c r="E25" s="301">
        <v>4853751.6210000003</v>
      </c>
      <c r="F25" s="301">
        <v>1795828.6910000001</v>
      </c>
      <c r="G25" s="306">
        <v>8942336.1040100008</v>
      </c>
      <c r="H25" s="307">
        <f t="shared" si="1"/>
        <v>10738164.79501</v>
      </c>
      <c r="I25" s="302">
        <f t="shared" si="3"/>
        <v>15591916.41601</v>
      </c>
      <c r="J25" s="388">
        <f>I25/$I$38*100</f>
        <v>4.608322985334147</v>
      </c>
      <c r="K25" s="164"/>
      <c r="L25" s="164"/>
      <c r="M25" s="165"/>
      <c r="N25" s="168"/>
      <c r="O25" s="167"/>
      <c r="P25" s="166"/>
      <c r="Q25" s="168"/>
      <c r="R25" s="168"/>
      <c r="S25" s="168"/>
      <c r="T25" s="168"/>
      <c r="U25" s="169"/>
      <c r="V25" s="169"/>
      <c r="W25" s="169"/>
      <c r="X25" s="169"/>
      <c r="Y25" s="169"/>
      <c r="Z25" s="169"/>
      <c r="AA25" s="169"/>
    </row>
    <row r="26" spans="2:28" ht="19.95" customHeight="1" x14ac:dyDescent="0.25">
      <c r="B26" s="54" t="s">
        <v>227</v>
      </c>
      <c r="C26" s="298">
        <f>VLOOKUP(B26,'[1]Table 5'!$B:$AF,25,FALSE)</f>
        <v>319945.91046063183</v>
      </c>
      <c r="D26" s="386">
        <f t="shared" si="0"/>
        <v>0.11665219838104168</v>
      </c>
      <c r="E26" s="301">
        <v>1541340.0005999999</v>
      </c>
      <c r="F26" s="303">
        <v>0</v>
      </c>
      <c r="G26" s="306">
        <v>-1078246.8798010002</v>
      </c>
      <c r="H26" s="307">
        <f t="shared" si="1"/>
        <v>-1078246.8798010002</v>
      </c>
      <c r="I26" s="302">
        <f t="shared" si="3"/>
        <v>463093.12079899968</v>
      </c>
      <c r="J26" s="388">
        <f>I26/$I$38*100</f>
        <v>0.13687109499489405</v>
      </c>
      <c r="K26" s="164"/>
      <c r="L26" s="164"/>
      <c r="M26" s="165"/>
      <c r="N26" s="168"/>
      <c r="O26" s="167"/>
      <c r="P26" s="166"/>
      <c r="Q26" s="168"/>
      <c r="R26" s="168"/>
      <c r="S26" s="168"/>
      <c r="T26" s="168"/>
      <c r="U26" s="169"/>
      <c r="V26" s="169"/>
      <c r="W26" s="169"/>
      <c r="X26" s="169"/>
      <c r="Y26" s="169"/>
      <c r="Z26" s="169"/>
      <c r="AA26" s="169"/>
    </row>
    <row r="27" spans="2:28" ht="19.95" customHeight="1" x14ac:dyDescent="0.25">
      <c r="B27" s="54" t="s">
        <v>229</v>
      </c>
      <c r="C27" s="298">
        <f>VLOOKUP(B27,'[1]Table 5'!$B:$AF,25,FALSE)</f>
        <v>4056811.9884059704</v>
      </c>
      <c r="D27" s="386">
        <f t="shared" si="0"/>
        <v>1.4791126293341117</v>
      </c>
      <c r="E27" s="301">
        <v>800000</v>
      </c>
      <c r="F27" s="303">
        <v>0</v>
      </c>
      <c r="G27" s="306">
        <v>5321592.693739986</v>
      </c>
      <c r="H27" s="307">
        <f t="shared" si="1"/>
        <v>5321592.693739986</v>
      </c>
      <c r="I27" s="302">
        <f t="shared" si="3"/>
        <v>6121592.693739986</v>
      </c>
      <c r="J27" s="388">
        <f t="shared" si="2"/>
        <v>1.8092885803600669</v>
      </c>
      <c r="K27" s="164"/>
      <c r="L27" s="164"/>
      <c r="M27" s="165"/>
      <c r="N27" s="168"/>
      <c r="O27" s="167"/>
      <c r="P27" s="166"/>
      <c r="Q27" s="168"/>
      <c r="R27" s="168"/>
      <c r="S27" s="168"/>
      <c r="T27" s="168"/>
      <c r="U27" s="169"/>
      <c r="V27" s="169"/>
      <c r="W27" s="169"/>
      <c r="X27" s="169"/>
      <c r="Y27" s="169"/>
      <c r="Z27" s="169"/>
      <c r="AA27" s="169"/>
    </row>
    <row r="28" spans="2:28" ht="19.95" customHeight="1" x14ac:dyDescent="0.25">
      <c r="B28" s="54" t="s">
        <v>228</v>
      </c>
      <c r="C28" s="298">
        <f>VLOOKUP(B28,'[1]Table 5'!$B:$AF,25,FALSE)</f>
        <v>3090709.7182700001</v>
      </c>
      <c r="D28" s="386">
        <f t="shared" si="0"/>
        <v>1.126871984938868</v>
      </c>
      <c r="E28" s="301">
        <v>1350000</v>
      </c>
      <c r="F28" s="305">
        <v>256134.38</v>
      </c>
      <c r="G28" s="306">
        <v>3154578.6259899996</v>
      </c>
      <c r="H28" s="307">
        <f t="shared" si="1"/>
        <v>3410713.0059899995</v>
      </c>
      <c r="I28" s="302">
        <f t="shared" si="3"/>
        <v>4760713.0059899995</v>
      </c>
      <c r="J28" s="388">
        <f t="shared" si="2"/>
        <v>1.407069059808181</v>
      </c>
      <c r="K28" s="164"/>
      <c r="L28" s="164"/>
      <c r="M28" s="165"/>
      <c r="N28" s="168"/>
      <c r="O28" s="167"/>
      <c r="P28" s="166"/>
      <c r="Q28" s="168"/>
      <c r="R28" s="168"/>
      <c r="S28" s="168"/>
      <c r="T28" s="168"/>
      <c r="U28" s="169"/>
      <c r="V28" s="169"/>
      <c r="W28" s="169"/>
      <c r="X28" s="169"/>
      <c r="Y28" s="169"/>
      <c r="Z28" s="170"/>
      <c r="AA28" s="170"/>
    </row>
    <row r="29" spans="2:28" ht="19.95" customHeight="1" x14ac:dyDescent="0.25">
      <c r="B29" s="54" t="s">
        <v>230</v>
      </c>
      <c r="C29" s="298">
        <f>VLOOKUP(B29,'[1]Table 5'!$B:$AF,25,FALSE)</f>
        <v>953329.73441999999</v>
      </c>
      <c r="D29" s="386">
        <f t="shared" si="0"/>
        <v>0.34758378108974569</v>
      </c>
      <c r="E29" s="301">
        <v>2280021.9132500002</v>
      </c>
      <c r="F29" s="303">
        <v>0</v>
      </c>
      <c r="G29" s="306">
        <v>-1329898.5063800002</v>
      </c>
      <c r="H29" s="307">
        <f>F29+G29</f>
        <v>-1329898.5063800002</v>
      </c>
      <c r="I29" s="302">
        <f>E29+H29</f>
        <v>950123.40687000006</v>
      </c>
      <c r="J29" s="388">
        <f>I29/$I$38*100</f>
        <v>0.28081702197217584</v>
      </c>
      <c r="K29" s="171"/>
      <c r="L29" s="164"/>
      <c r="M29" s="165"/>
      <c r="N29" s="168"/>
      <c r="O29" s="167"/>
      <c r="P29" s="166"/>
      <c r="Q29" s="168"/>
      <c r="R29" s="168"/>
      <c r="S29" s="168"/>
      <c r="T29" s="168"/>
      <c r="U29" s="169"/>
      <c r="V29" s="169"/>
      <c r="W29" s="171"/>
      <c r="X29" s="171"/>
      <c r="Y29" s="171"/>
      <c r="Z29" s="171"/>
      <c r="AB29" s="164"/>
    </row>
    <row r="30" spans="2:28" ht="19.95" customHeight="1" x14ac:dyDescent="0.25">
      <c r="B30" s="54" t="s">
        <v>256</v>
      </c>
      <c r="C30" s="298">
        <v>15859331.128288757</v>
      </c>
      <c r="D30" s="386">
        <f t="shared" si="0"/>
        <v>5.7823081354728201</v>
      </c>
      <c r="E30" s="301">
        <v>0</v>
      </c>
      <c r="F30" s="303">
        <v>0</v>
      </c>
      <c r="G30" s="306">
        <v>22944840.466936301</v>
      </c>
      <c r="H30" s="307">
        <f t="shared" si="1"/>
        <v>22944840.466936301</v>
      </c>
      <c r="I30" s="302">
        <f t="shared" si="3"/>
        <v>22944840.466936301</v>
      </c>
      <c r="J30" s="388">
        <f t="shared" si="2"/>
        <v>6.7815419796655103</v>
      </c>
      <c r="K30" s="164"/>
      <c r="L30" s="164"/>
      <c r="M30" s="165"/>
      <c r="N30" s="168"/>
      <c r="O30" s="167"/>
      <c r="P30" s="166"/>
      <c r="Q30" s="168"/>
      <c r="R30" s="168"/>
      <c r="S30" s="168"/>
      <c r="T30" s="168"/>
      <c r="U30" s="169"/>
      <c r="V30" s="169"/>
      <c r="W30" s="169"/>
      <c r="X30" s="169"/>
      <c r="Y30" s="169"/>
      <c r="Z30" s="169"/>
    </row>
    <row r="31" spans="2:28" ht="19.95" customHeight="1" x14ac:dyDescent="0.25">
      <c r="B31" s="54" t="s">
        <v>232</v>
      </c>
      <c r="C31" s="298">
        <f>VLOOKUP(B31,'[1]Table 5'!$B:$AF,25,FALSE)</f>
        <v>1311722</v>
      </c>
      <c r="D31" s="386">
        <f t="shared" si="0"/>
        <v>0.47825351086525208</v>
      </c>
      <c r="E31" s="301">
        <v>825000</v>
      </c>
      <c r="F31" s="303">
        <v>0</v>
      </c>
      <c r="G31" s="306">
        <v>669305.97541922901</v>
      </c>
      <c r="H31" s="307">
        <f>F31+G31</f>
        <v>669305.97541922901</v>
      </c>
      <c r="I31" s="302">
        <f t="shared" si="3"/>
        <v>1494305.9754192289</v>
      </c>
      <c r="J31" s="388">
        <f>I31/$I$38*100</f>
        <v>0.44165479020755277</v>
      </c>
      <c r="K31" s="164"/>
      <c r="L31" s="164"/>
      <c r="M31" s="165"/>
      <c r="N31" s="168"/>
      <c r="O31" s="167"/>
      <c r="P31" s="166"/>
      <c r="Q31" s="168"/>
      <c r="R31" s="168"/>
      <c r="S31" s="168"/>
      <c r="T31" s="168"/>
      <c r="U31" s="169"/>
      <c r="V31" s="169"/>
      <c r="W31" s="169"/>
      <c r="X31" s="169"/>
      <c r="Y31" s="169"/>
      <c r="Z31" s="169"/>
      <c r="AA31" s="169"/>
      <c r="AB31" s="167"/>
    </row>
    <row r="32" spans="2:28" ht="19.95" customHeight="1" x14ac:dyDescent="0.25">
      <c r="B32" s="54" t="s">
        <v>233</v>
      </c>
      <c r="C32" s="298">
        <f>VLOOKUP(B32,'[1]Table 5'!$B:$AF,25,FALSE)</f>
        <v>4653482.9801100008</v>
      </c>
      <c r="D32" s="386">
        <f t="shared" si="0"/>
        <v>1.6966587226480183</v>
      </c>
      <c r="E32" s="301">
        <v>1350000</v>
      </c>
      <c r="F32" s="303">
        <v>0</v>
      </c>
      <c r="G32" s="306">
        <v>3898551.683746404</v>
      </c>
      <c r="H32" s="307">
        <f t="shared" si="1"/>
        <v>3898551.683746404</v>
      </c>
      <c r="I32" s="302">
        <f t="shared" si="3"/>
        <v>5248551.683746404</v>
      </c>
      <c r="J32" s="388">
        <f t="shared" si="2"/>
        <v>1.5512539137964603</v>
      </c>
      <c r="K32" s="164"/>
      <c r="L32" s="164"/>
      <c r="M32" s="165"/>
      <c r="N32" s="168"/>
      <c r="O32" s="167"/>
      <c r="P32" s="166"/>
      <c r="Q32" s="168"/>
      <c r="R32" s="168"/>
      <c r="S32" s="168"/>
      <c r="T32" s="168"/>
      <c r="U32" s="169"/>
      <c r="V32" s="169"/>
      <c r="W32" s="169"/>
      <c r="X32" s="169"/>
      <c r="Y32" s="169"/>
      <c r="Z32" s="169"/>
      <c r="AA32" s="169"/>
    </row>
    <row r="33" spans="2:27" ht="19.95" customHeight="1" x14ac:dyDescent="0.25">
      <c r="B33" s="54" t="s">
        <v>257</v>
      </c>
      <c r="C33" s="298">
        <f>VLOOKUP(B33,'[1]Table 5'!$B:$AF,25,FALSE)</f>
        <v>722453.21081805404</v>
      </c>
      <c r="D33" s="386">
        <f t="shared" si="0"/>
        <v>0.26340625872677936</v>
      </c>
      <c r="E33" s="301">
        <v>571653.75199999998</v>
      </c>
      <c r="F33" s="303">
        <v>0</v>
      </c>
      <c r="G33" s="306">
        <v>157563.18977219335</v>
      </c>
      <c r="H33" s="307">
        <f t="shared" si="1"/>
        <v>157563.18977219335</v>
      </c>
      <c r="I33" s="302">
        <f t="shared" si="3"/>
        <v>729216.9417721933</v>
      </c>
      <c r="J33" s="388">
        <f>I33/$I$38*100</f>
        <v>0.215526244779846</v>
      </c>
      <c r="K33" s="164"/>
      <c r="L33" s="164"/>
      <c r="M33" s="165"/>
      <c r="N33" s="168"/>
      <c r="O33" s="167"/>
      <c r="P33" s="166"/>
      <c r="Q33" s="168"/>
      <c r="R33" s="168"/>
      <c r="S33" s="168"/>
      <c r="T33" s="168"/>
      <c r="U33" s="169"/>
      <c r="V33" s="169"/>
      <c r="W33" s="169"/>
      <c r="X33" s="169"/>
      <c r="Y33" s="169"/>
      <c r="Z33" s="169"/>
      <c r="AA33" s="169"/>
    </row>
    <row r="34" spans="2:27" ht="19.95" customHeight="1" x14ac:dyDescent="0.25">
      <c r="B34" s="54" t="s">
        <v>234</v>
      </c>
      <c r="C34" s="298">
        <f>VLOOKUP(B34,'[1]Table 5'!$B:$AF,25,FALSE)</f>
        <v>1306199.0633727915</v>
      </c>
      <c r="D34" s="386">
        <f t="shared" si="0"/>
        <v>0.47623984956182908</v>
      </c>
      <c r="E34" s="301">
        <v>1045345.56</v>
      </c>
      <c r="F34" s="303">
        <v>0</v>
      </c>
      <c r="G34" s="306">
        <v>924252.05295243231</v>
      </c>
      <c r="H34" s="307">
        <f>F34+G34</f>
        <v>924252.05295243231</v>
      </c>
      <c r="I34" s="302">
        <f t="shared" si="3"/>
        <v>1969597.6129524324</v>
      </c>
      <c r="J34" s="388">
        <f t="shared" si="2"/>
        <v>0.58213126016427597</v>
      </c>
      <c r="K34" s="164"/>
      <c r="L34" s="164"/>
      <c r="M34" s="165"/>
      <c r="N34" s="168"/>
      <c r="O34" s="167"/>
      <c r="P34" s="166"/>
      <c r="Q34" s="168"/>
      <c r="R34" s="168"/>
      <c r="S34" s="168"/>
      <c r="T34" s="168"/>
      <c r="U34" s="169"/>
      <c r="V34" s="169"/>
      <c r="W34" s="169"/>
      <c r="X34" s="169"/>
      <c r="Y34" s="169"/>
      <c r="Z34" s="169"/>
      <c r="AA34" s="169"/>
    </row>
    <row r="35" spans="2:27" ht="19.95" customHeight="1" x14ac:dyDescent="0.25">
      <c r="B35" s="54" t="s">
        <v>236</v>
      </c>
      <c r="C35" s="298">
        <f>VLOOKUP(B35,'[1]Table 5'!$B:$AF,25,FALSE)</f>
        <v>76554069.585556507</v>
      </c>
      <c r="D35" s="386">
        <f t="shared" si="0"/>
        <v>27.911594492060981</v>
      </c>
      <c r="E35" s="301">
        <v>6000000</v>
      </c>
      <c r="F35" s="301">
        <v>98236.63</v>
      </c>
      <c r="G35" s="306">
        <v>85788498.425280243</v>
      </c>
      <c r="H35" s="307">
        <f>F35+G35</f>
        <v>85886735.055280238</v>
      </c>
      <c r="I35" s="302">
        <f>E35+H35</f>
        <v>91886735.055280238</v>
      </c>
      <c r="J35" s="388">
        <f t="shared" si="2"/>
        <v>27.157902973861432</v>
      </c>
      <c r="K35" s="164"/>
      <c r="L35" s="164"/>
      <c r="M35" s="165"/>
      <c r="N35" s="168"/>
      <c r="O35" s="167"/>
      <c r="P35" s="166"/>
      <c r="Q35" s="168"/>
      <c r="R35" s="168"/>
      <c r="S35" s="168"/>
      <c r="T35" s="168"/>
      <c r="U35" s="169"/>
      <c r="V35" s="169"/>
      <c r="W35" s="169"/>
      <c r="X35" s="169"/>
      <c r="Y35" s="169"/>
      <c r="Z35" s="169"/>
      <c r="AA35" s="169"/>
    </row>
    <row r="36" spans="2:27" ht="19.95" customHeight="1" x14ac:dyDescent="0.25">
      <c r="B36" s="227" t="s">
        <v>258</v>
      </c>
      <c r="C36" s="298">
        <v>10872924</v>
      </c>
      <c r="D36" s="386">
        <f t="shared" si="0"/>
        <v>3.964265352240079</v>
      </c>
      <c r="E36" s="301">
        <v>1062500</v>
      </c>
      <c r="F36" s="301">
        <v>798004</v>
      </c>
      <c r="G36" s="306">
        <v>11472842</v>
      </c>
      <c r="H36" s="307">
        <f>F36+G36</f>
        <v>12270846</v>
      </c>
      <c r="I36" s="302">
        <f t="shared" si="3"/>
        <v>13333346</v>
      </c>
      <c r="J36" s="388">
        <f t="shared" si="2"/>
        <v>3.9407833651622939</v>
      </c>
      <c r="K36" s="164"/>
      <c r="L36" s="164"/>
      <c r="M36" s="165"/>
      <c r="N36" s="168"/>
      <c r="O36" s="167"/>
      <c r="P36" s="166"/>
      <c r="Q36" s="168"/>
      <c r="R36" s="168"/>
      <c r="S36" s="168"/>
      <c r="T36" s="168"/>
      <c r="U36" s="169"/>
      <c r="V36" s="169"/>
      <c r="W36" s="169"/>
      <c r="X36" s="169"/>
      <c r="Y36" s="169"/>
      <c r="Z36" s="169"/>
      <c r="AA36" s="169"/>
    </row>
    <row r="37" spans="2:27" ht="19.95" customHeight="1" x14ac:dyDescent="0.25">
      <c r="B37" s="54" t="s">
        <v>238</v>
      </c>
      <c r="C37" s="298">
        <f>VLOOKUP(B37,'[1]Table 5'!$B:$AF,25,FALSE)</f>
        <v>14213787</v>
      </c>
      <c r="D37" s="386">
        <f t="shared" si="0"/>
        <v>5.1823431607008796</v>
      </c>
      <c r="E37" s="301">
        <v>1000000</v>
      </c>
      <c r="F37" s="301">
        <v>3381934</v>
      </c>
      <c r="G37" s="306">
        <v>19779137</v>
      </c>
      <c r="H37" s="307">
        <f t="shared" si="1"/>
        <v>23161071</v>
      </c>
      <c r="I37" s="302">
        <f t="shared" si="3"/>
        <v>24161071</v>
      </c>
      <c r="J37" s="388">
        <f t="shared" si="2"/>
        <v>7.1410092171391266</v>
      </c>
      <c r="K37" s="164"/>
      <c r="L37" s="164"/>
      <c r="M37" s="165"/>
      <c r="N37" s="168"/>
      <c r="O37" s="167"/>
      <c r="P37" s="166"/>
      <c r="Q37" s="168"/>
      <c r="R37" s="168"/>
      <c r="S37" s="168"/>
      <c r="T37" s="168"/>
      <c r="U37" s="169"/>
      <c r="V37" s="169"/>
      <c r="W37" s="169"/>
      <c r="X37" s="169"/>
      <c r="Y37" s="169"/>
      <c r="Z37" s="169"/>
      <c r="AA37" s="169"/>
    </row>
    <row r="38" spans="2:27" ht="19.95" customHeight="1" thickBot="1" x14ac:dyDescent="0.3">
      <c r="B38" s="60" t="s">
        <v>140</v>
      </c>
      <c r="C38" s="310">
        <f t="shared" ref="C38:J38" si="4">SUM(C10:C37)</f>
        <v>274273365.5267567</v>
      </c>
      <c r="D38" s="387">
        <f t="shared" si="4"/>
        <v>100</v>
      </c>
      <c r="E38" s="311">
        <f t="shared" si="4"/>
        <v>49924633.731849998</v>
      </c>
      <c r="F38" s="311">
        <f t="shared" si="4"/>
        <v>16966118.867265474</v>
      </c>
      <c r="G38" s="312">
        <f t="shared" si="4"/>
        <v>271451773.8607446</v>
      </c>
      <c r="H38" s="313">
        <f t="shared" si="4"/>
        <v>288417892.72801012</v>
      </c>
      <c r="I38" s="313">
        <f t="shared" si="4"/>
        <v>338342526.45986009</v>
      </c>
      <c r="J38" s="389">
        <f t="shared" si="4"/>
        <v>100</v>
      </c>
      <c r="K38" s="172"/>
      <c r="L38" s="164"/>
      <c r="M38" s="165"/>
      <c r="N38" s="168"/>
      <c r="O38" s="167"/>
      <c r="P38" s="166"/>
      <c r="Q38" s="168"/>
      <c r="R38" s="168"/>
      <c r="S38" s="167"/>
      <c r="T38" s="168"/>
      <c r="U38" s="169"/>
      <c r="V38" s="169"/>
      <c r="W38" s="169"/>
      <c r="X38" s="169"/>
      <c r="Y38" s="169"/>
      <c r="Z38" s="169"/>
      <c r="AA38" s="169"/>
    </row>
    <row r="39" spans="2:27" ht="17.25" customHeight="1" x14ac:dyDescent="0.25">
      <c r="C39" s="173"/>
      <c r="D39" s="173"/>
      <c r="E39" s="173"/>
      <c r="F39" s="173"/>
      <c r="G39" s="173"/>
      <c r="H39" s="173"/>
      <c r="I39" s="173"/>
      <c r="J39" s="173"/>
      <c r="L39" s="167"/>
    </row>
    <row r="40" spans="2:27" ht="16.95" customHeight="1" x14ac:dyDescent="0.25">
      <c r="B40" s="550" t="s">
        <v>259</v>
      </c>
      <c r="C40" s="550"/>
      <c r="D40" s="550"/>
      <c r="E40" s="550"/>
      <c r="F40" s="550"/>
    </row>
    <row r="41" spans="2:27" ht="13.95" customHeight="1" x14ac:dyDescent="0.25">
      <c r="B41" s="174" t="s">
        <v>260</v>
      </c>
    </row>
    <row r="42" spans="2:27" ht="16.2" customHeight="1" x14ac:dyDescent="0.25">
      <c r="B42" s="175"/>
      <c r="K42" s="5"/>
    </row>
    <row r="43" spans="2:27" ht="15" customHeight="1" x14ac:dyDescent="0.25">
      <c r="B43" s="176"/>
    </row>
    <row r="44" spans="2:27" x14ac:dyDescent="0.25">
      <c r="B44" s="176"/>
      <c r="C44" s="177"/>
      <c r="I44" s="177"/>
    </row>
    <row r="45" spans="2:27" x14ac:dyDescent="0.25">
      <c r="B45" s="176"/>
      <c r="I45" s="169"/>
    </row>
    <row r="46" spans="2:27" ht="17.25" customHeight="1" x14ac:dyDescent="0.3">
      <c r="C46" s="178"/>
      <c r="D46" s="179"/>
      <c r="E46" s="180"/>
      <c r="F46" s="166"/>
      <c r="G46" s="181"/>
      <c r="I46" s="169"/>
    </row>
    <row r="47" spans="2:27" ht="14.4" x14ac:dyDescent="0.3">
      <c r="C47" s="182"/>
      <c r="D47" s="183"/>
      <c r="E47" s="180"/>
      <c r="F47" s="166"/>
      <c r="G47" s="184"/>
      <c r="H47" s="155"/>
      <c r="I47" s="155"/>
    </row>
    <row r="48" spans="2:27" ht="14.4" customHeight="1" x14ac:dyDescent="0.3">
      <c r="C48" s="182"/>
      <c r="D48" s="183"/>
      <c r="E48" s="180"/>
      <c r="F48" s="155"/>
      <c r="G48" s="185"/>
    </row>
    <row r="49" spans="3:7" ht="14.4" x14ac:dyDescent="0.3">
      <c r="C49" s="182"/>
      <c r="D49" s="183"/>
      <c r="E49" s="180"/>
      <c r="G49" s="185"/>
    </row>
    <row r="50" spans="3:7" ht="15" customHeight="1" x14ac:dyDescent="0.25">
      <c r="G50" s="185"/>
    </row>
    <row r="51" spans="3:7" x14ac:dyDescent="0.25">
      <c r="G51" s="166"/>
    </row>
    <row r="53" spans="3:7" x14ac:dyDescent="0.25">
      <c r="G53" s="169"/>
    </row>
    <row r="73" spans="2:2" x14ac:dyDescent="0.25">
      <c r="B73" s="162"/>
    </row>
  </sheetData>
  <mergeCells count="16">
    <mergeCell ref="I6:I8"/>
    <mergeCell ref="J6:J9"/>
    <mergeCell ref="B40:F40"/>
    <mergeCell ref="B2:G2"/>
    <mergeCell ref="H2:J2"/>
    <mergeCell ref="B4:G4"/>
    <mergeCell ref="H4:J4"/>
    <mergeCell ref="B5:B9"/>
    <mergeCell ref="C5:D5"/>
    <mergeCell ref="E5:J5"/>
    <mergeCell ref="C6:C8"/>
    <mergeCell ref="D6:D9"/>
    <mergeCell ref="E6:E8"/>
    <mergeCell ref="F6:F8"/>
    <mergeCell ref="G6:G8"/>
    <mergeCell ref="H6:H8"/>
  </mergeCells>
  <pageMargins left="0.7" right="0.7" top="0.75" bottom="0.75" header="0.3" footer="0.3"/>
  <pageSetup paperSize="9" scale="59" orientation="landscape"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468"/>
  <sheetViews>
    <sheetView showGridLines="0" view="pageBreakPreview" zoomScaleNormal="100" zoomScaleSheetLayoutView="100" workbookViewId="0"/>
  </sheetViews>
  <sheetFormatPr defaultColWidth="9.109375" defaultRowHeight="19.95" customHeight="1" x14ac:dyDescent="0.3"/>
  <cols>
    <col min="1" max="1" width="4" style="147" customWidth="1"/>
    <col min="2" max="2" width="30.109375" style="189" customWidth="1"/>
    <col min="3" max="6" width="11.6640625" style="147" customWidth="1"/>
    <col min="7" max="7" width="11.6640625" style="234" customWidth="1"/>
    <col min="8" max="14" width="11.6640625" style="147" customWidth="1"/>
    <col min="15" max="15" width="4.44140625" style="147" customWidth="1"/>
    <col min="16" max="26" width="5.44140625" style="147" customWidth="1"/>
    <col min="27" max="16384" width="9.109375" style="147"/>
  </cols>
  <sheetData>
    <row r="2" spans="1:26" ht="19.95" customHeight="1" x14ac:dyDescent="0.3">
      <c r="B2" s="498" t="s">
        <v>261</v>
      </c>
      <c r="C2" s="498"/>
      <c r="D2" s="498"/>
      <c r="E2" s="498"/>
      <c r="F2" s="498"/>
      <c r="G2" s="498"/>
    </row>
    <row r="3" spans="1:26" ht="19.95" customHeight="1" x14ac:dyDescent="0.3">
      <c r="A3" s="186"/>
      <c r="B3" s="399" t="s">
        <v>262</v>
      </c>
      <c r="C3" s="399"/>
      <c r="D3" s="399"/>
      <c r="E3" s="399"/>
      <c r="F3" s="399"/>
      <c r="G3" s="399"/>
      <c r="H3" s="405"/>
      <c r="I3" s="405"/>
      <c r="J3" s="405"/>
      <c r="K3" s="405"/>
      <c r="L3" s="405"/>
      <c r="M3" s="405"/>
      <c r="N3" s="406"/>
    </row>
    <row r="4" spans="1:26" ht="19.95" customHeight="1" x14ac:dyDescent="0.3">
      <c r="A4" s="157"/>
      <c r="B4" s="188"/>
      <c r="C4" s="157"/>
      <c r="D4" s="157"/>
      <c r="E4" s="157"/>
      <c r="F4" s="157"/>
      <c r="G4" s="235"/>
      <c r="H4" s="157"/>
      <c r="I4" s="157"/>
      <c r="J4" s="157"/>
      <c r="K4" s="157"/>
      <c r="L4" s="157"/>
      <c r="M4" s="157"/>
    </row>
    <row r="5" spans="1:26" ht="19.95" customHeight="1" x14ac:dyDescent="0.3">
      <c r="A5" s="157"/>
      <c r="B5" s="214" t="s">
        <v>263</v>
      </c>
      <c r="C5" s="228"/>
      <c r="D5" s="228"/>
      <c r="E5" s="228"/>
      <c r="F5" s="228"/>
      <c r="G5" s="236"/>
      <c r="H5" s="228"/>
      <c r="I5" s="228"/>
      <c r="J5" s="228"/>
      <c r="K5" s="228"/>
      <c r="L5" s="228"/>
      <c r="M5" s="228"/>
      <c r="N5" s="229"/>
    </row>
    <row r="6" spans="1:26" ht="30" customHeight="1" x14ac:dyDescent="0.3">
      <c r="A6" s="157"/>
      <c r="B6" s="575" t="s">
        <v>175</v>
      </c>
      <c r="C6" s="576" t="s">
        <v>264</v>
      </c>
      <c r="D6" s="576"/>
      <c r="E6" s="576"/>
      <c r="F6" s="576"/>
      <c r="G6" s="576" t="s">
        <v>265</v>
      </c>
      <c r="H6" s="576"/>
      <c r="I6" s="576"/>
      <c r="J6" s="576"/>
      <c r="K6" s="576" t="s">
        <v>266</v>
      </c>
      <c r="L6" s="576"/>
      <c r="M6" s="576"/>
      <c r="N6" s="576"/>
    </row>
    <row r="7" spans="1:26" ht="30" customHeight="1" x14ac:dyDescent="0.3">
      <c r="A7" s="157"/>
      <c r="B7" s="561"/>
      <c r="C7" s="216" t="s">
        <v>267</v>
      </c>
      <c r="D7" s="216" t="s">
        <v>193</v>
      </c>
      <c r="E7" s="216" t="s">
        <v>268</v>
      </c>
      <c r="F7" s="216" t="s">
        <v>140</v>
      </c>
      <c r="G7" s="216" t="s">
        <v>267</v>
      </c>
      <c r="H7" s="216" t="s">
        <v>193</v>
      </c>
      <c r="I7" s="216" t="s">
        <v>268</v>
      </c>
      <c r="J7" s="216" t="s">
        <v>140</v>
      </c>
      <c r="K7" s="216" t="s">
        <v>267</v>
      </c>
      <c r="L7" s="216" t="s">
        <v>193</v>
      </c>
      <c r="M7" s="216" t="s">
        <v>268</v>
      </c>
      <c r="N7" s="216" t="s">
        <v>140</v>
      </c>
    </row>
    <row r="8" spans="1:26" ht="19.95" customHeight="1" x14ac:dyDescent="0.3">
      <c r="A8" s="157"/>
      <c r="B8" s="230" t="s">
        <v>181</v>
      </c>
      <c r="C8" s="210">
        <f t="shared" ref="C8:E16" si="0">C24+C39+C55+C70+C85+C101+C116+C132+C149+C165+C181+C198+C214+C230+C247+C263+C279+C296+C312+C328+C345+C361+C377+C394+C410+C426+C443+C459</f>
        <v>86</v>
      </c>
      <c r="D8" s="210">
        <f t="shared" si="0"/>
        <v>113</v>
      </c>
      <c r="E8" s="210">
        <f t="shared" si="0"/>
        <v>14</v>
      </c>
      <c r="F8" s="314">
        <f>SUM(C8:E8)</f>
        <v>213</v>
      </c>
      <c r="G8" s="315">
        <f t="shared" ref="G8:I16" si="1">G24+G39+G55+G70+G85+G101+G116+G132+G149+G165+G181+G198+G214+G230+G247+G263+G279+G296+G312+G328+G345+G361+G377+G394+G410+G426+G443+G459</f>
        <v>699</v>
      </c>
      <c r="H8" s="210">
        <f t="shared" si="1"/>
        <v>445</v>
      </c>
      <c r="I8" s="206">
        <f t="shared" si="1"/>
        <v>175</v>
      </c>
      <c r="J8" s="280">
        <f>SUM(G8:I8)</f>
        <v>1319</v>
      </c>
      <c r="K8" s="309">
        <f t="shared" ref="K8:M16" si="2">K24+K39+K55+K70+K85+K101+K116+K132+K149+K165+K181+K198+K214+K230+K247+K263+K279+K296+K312+K328+K345+K361+K377+K394+K410+K426+K443+K459</f>
        <v>336</v>
      </c>
      <c r="L8" s="309">
        <f t="shared" si="2"/>
        <v>2405</v>
      </c>
      <c r="M8" s="309">
        <f t="shared" si="2"/>
        <v>1596</v>
      </c>
      <c r="N8" s="280">
        <f>SUM(K8:M8)</f>
        <v>4337</v>
      </c>
      <c r="O8" s="150"/>
      <c r="P8" s="150"/>
      <c r="Q8" s="150"/>
      <c r="R8" s="150"/>
      <c r="S8" s="150"/>
      <c r="T8" s="150"/>
      <c r="U8" s="150"/>
      <c r="V8" s="150"/>
      <c r="W8" s="150"/>
      <c r="X8" s="150"/>
      <c r="Y8" s="150"/>
      <c r="Z8" s="150"/>
    </row>
    <row r="9" spans="1:26" ht="19.95" customHeight="1" x14ac:dyDescent="0.3">
      <c r="A9" s="157"/>
      <c r="B9" s="231" t="s">
        <v>182</v>
      </c>
      <c r="C9" s="209">
        <f t="shared" si="0"/>
        <v>55</v>
      </c>
      <c r="D9" s="209">
        <f t="shared" si="0"/>
        <v>78</v>
      </c>
      <c r="E9" s="209">
        <f t="shared" si="0"/>
        <v>11</v>
      </c>
      <c r="F9" s="303">
        <f t="shared" ref="F9:F16" si="3">SUM(C9:E9)</f>
        <v>144</v>
      </c>
      <c r="G9" s="316">
        <f t="shared" si="1"/>
        <v>363</v>
      </c>
      <c r="H9" s="209">
        <f t="shared" si="1"/>
        <v>290</v>
      </c>
      <c r="I9" s="208">
        <f t="shared" si="1"/>
        <v>57</v>
      </c>
      <c r="J9" s="282">
        <f t="shared" ref="J9:J16" si="4">SUM(G9:I9)</f>
        <v>710</v>
      </c>
      <c r="K9" s="211">
        <f t="shared" si="2"/>
        <v>100</v>
      </c>
      <c r="L9" s="211">
        <f t="shared" si="2"/>
        <v>2068</v>
      </c>
      <c r="M9" s="211">
        <f t="shared" si="2"/>
        <v>543</v>
      </c>
      <c r="N9" s="282">
        <f t="shared" ref="N9:N16" si="5">SUM(K9:M9)</f>
        <v>2711</v>
      </c>
      <c r="O9" s="150"/>
      <c r="P9" s="150"/>
      <c r="Q9" s="150"/>
      <c r="R9" s="150"/>
      <c r="S9" s="150"/>
      <c r="T9" s="150"/>
      <c r="U9" s="150"/>
      <c r="V9" s="150"/>
      <c r="W9" s="150"/>
      <c r="X9" s="150"/>
      <c r="Y9" s="150"/>
      <c r="Z9" s="150"/>
    </row>
    <row r="10" spans="1:26" ht="19.95" customHeight="1" x14ac:dyDescent="0.3">
      <c r="A10" s="157"/>
      <c r="B10" s="231" t="s">
        <v>183</v>
      </c>
      <c r="C10" s="209">
        <f t="shared" si="0"/>
        <v>61</v>
      </c>
      <c r="D10" s="209">
        <f t="shared" si="0"/>
        <v>72</v>
      </c>
      <c r="E10" s="209">
        <f t="shared" si="0"/>
        <v>12</v>
      </c>
      <c r="F10" s="303">
        <f t="shared" si="3"/>
        <v>145</v>
      </c>
      <c r="G10" s="316">
        <f t="shared" si="1"/>
        <v>384</v>
      </c>
      <c r="H10" s="209">
        <f t="shared" si="1"/>
        <v>268</v>
      </c>
      <c r="I10" s="208">
        <f t="shared" si="1"/>
        <v>84</v>
      </c>
      <c r="J10" s="282">
        <f t="shared" si="4"/>
        <v>736</v>
      </c>
      <c r="K10" s="211">
        <f t="shared" si="2"/>
        <v>225</v>
      </c>
      <c r="L10" s="211">
        <f t="shared" si="2"/>
        <v>1466</v>
      </c>
      <c r="M10" s="211">
        <f t="shared" si="2"/>
        <v>709</v>
      </c>
      <c r="N10" s="282">
        <f t="shared" si="5"/>
        <v>2400</v>
      </c>
      <c r="O10" s="150"/>
      <c r="P10" s="150"/>
      <c r="Q10" s="150"/>
      <c r="R10" s="150"/>
      <c r="S10" s="150"/>
      <c r="T10" s="150"/>
      <c r="U10" s="150"/>
      <c r="V10" s="150"/>
      <c r="W10" s="150"/>
      <c r="X10" s="150"/>
      <c r="Y10" s="150"/>
      <c r="Z10" s="150"/>
    </row>
    <row r="11" spans="1:26" ht="19.95" customHeight="1" x14ac:dyDescent="0.3">
      <c r="A11" s="157"/>
      <c r="B11" s="231" t="s">
        <v>184</v>
      </c>
      <c r="C11" s="209">
        <f t="shared" si="0"/>
        <v>89</v>
      </c>
      <c r="D11" s="209">
        <f t="shared" si="0"/>
        <v>114</v>
      </c>
      <c r="E11" s="209">
        <f t="shared" si="0"/>
        <v>18</v>
      </c>
      <c r="F11" s="303">
        <f t="shared" si="3"/>
        <v>221</v>
      </c>
      <c r="G11" s="316">
        <f t="shared" si="1"/>
        <v>689</v>
      </c>
      <c r="H11" s="209">
        <f t="shared" si="1"/>
        <v>445</v>
      </c>
      <c r="I11" s="208">
        <f t="shared" si="1"/>
        <v>199</v>
      </c>
      <c r="J11" s="282">
        <f t="shared" si="4"/>
        <v>1333</v>
      </c>
      <c r="K11" s="211">
        <f t="shared" si="2"/>
        <v>302</v>
      </c>
      <c r="L11" s="211">
        <f t="shared" si="2"/>
        <v>2717</v>
      </c>
      <c r="M11" s="211">
        <f t="shared" si="2"/>
        <v>1902</v>
      </c>
      <c r="N11" s="282">
        <f t="shared" si="5"/>
        <v>4921</v>
      </c>
      <c r="O11" s="150"/>
      <c r="P11" s="150"/>
      <c r="Q11" s="150"/>
      <c r="R11" s="150"/>
      <c r="S11" s="150"/>
      <c r="T11" s="150"/>
      <c r="U11" s="150"/>
      <c r="V11" s="150"/>
      <c r="W11" s="150"/>
      <c r="X11" s="150"/>
      <c r="Y11" s="150"/>
      <c r="Z11" s="150"/>
    </row>
    <row r="12" spans="1:26" ht="19.95" customHeight="1" x14ac:dyDescent="0.3">
      <c r="A12" s="157"/>
      <c r="B12" s="231" t="s">
        <v>269</v>
      </c>
      <c r="C12" s="209">
        <f t="shared" si="0"/>
        <v>49</v>
      </c>
      <c r="D12" s="209">
        <f t="shared" si="0"/>
        <v>86</v>
      </c>
      <c r="E12" s="209">
        <f t="shared" si="0"/>
        <v>8</v>
      </c>
      <c r="F12" s="303">
        <f t="shared" si="3"/>
        <v>143</v>
      </c>
      <c r="G12" s="316">
        <f t="shared" si="1"/>
        <v>261</v>
      </c>
      <c r="H12" s="209">
        <f t="shared" si="1"/>
        <v>379</v>
      </c>
      <c r="I12" s="208">
        <f t="shared" si="1"/>
        <v>57</v>
      </c>
      <c r="J12" s="282">
        <f>SUM(G12:I12)</f>
        <v>697</v>
      </c>
      <c r="K12" s="211">
        <f t="shared" si="2"/>
        <v>72</v>
      </c>
      <c r="L12" s="211">
        <f t="shared" si="2"/>
        <v>2878</v>
      </c>
      <c r="M12" s="211">
        <f t="shared" si="2"/>
        <v>659</v>
      </c>
      <c r="N12" s="282">
        <f t="shared" si="5"/>
        <v>3609</v>
      </c>
      <c r="O12" s="150"/>
      <c r="P12" s="150"/>
      <c r="Q12" s="150"/>
      <c r="R12" s="150"/>
      <c r="S12" s="150"/>
      <c r="T12" s="150"/>
      <c r="U12" s="150"/>
      <c r="V12" s="150"/>
      <c r="W12" s="150"/>
      <c r="X12" s="150"/>
      <c r="Y12" s="150"/>
      <c r="Z12" s="150"/>
    </row>
    <row r="13" spans="1:26" ht="19.95" customHeight="1" x14ac:dyDescent="0.3">
      <c r="A13" s="157"/>
      <c r="B13" s="231" t="s">
        <v>186</v>
      </c>
      <c r="C13" s="209">
        <f t="shared" si="0"/>
        <v>72</v>
      </c>
      <c r="D13" s="209">
        <f t="shared" si="0"/>
        <v>73</v>
      </c>
      <c r="E13" s="209">
        <f t="shared" si="0"/>
        <v>14</v>
      </c>
      <c r="F13" s="303">
        <f t="shared" si="3"/>
        <v>159</v>
      </c>
      <c r="G13" s="316">
        <f t="shared" si="1"/>
        <v>510</v>
      </c>
      <c r="H13" s="209">
        <f t="shared" si="1"/>
        <v>316</v>
      </c>
      <c r="I13" s="208">
        <f t="shared" si="1"/>
        <v>132</v>
      </c>
      <c r="J13" s="282">
        <f t="shared" si="4"/>
        <v>958</v>
      </c>
      <c r="K13" s="211">
        <f t="shared" si="2"/>
        <v>248</v>
      </c>
      <c r="L13" s="211">
        <f t="shared" si="2"/>
        <v>1782</v>
      </c>
      <c r="M13" s="211">
        <f t="shared" si="2"/>
        <v>1667</v>
      </c>
      <c r="N13" s="282">
        <f t="shared" si="5"/>
        <v>3697</v>
      </c>
      <c r="O13" s="150"/>
      <c r="P13" s="150"/>
      <c r="Q13" s="150"/>
      <c r="R13" s="150"/>
      <c r="S13" s="150"/>
      <c r="T13" s="150"/>
      <c r="U13" s="150"/>
      <c r="V13" s="150"/>
      <c r="W13" s="150"/>
      <c r="X13" s="150"/>
      <c r="Y13" s="150"/>
      <c r="Z13" s="150"/>
    </row>
    <row r="14" spans="1:26" ht="19.95" customHeight="1" x14ac:dyDescent="0.3">
      <c r="A14" s="157"/>
      <c r="B14" s="231" t="s">
        <v>187</v>
      </c>
      <c r="C14" s="209">
        <f t="shared" si="0"/>
        <v>100</v>
      </c>
      <c r="D14" s="209">
        <f t="shared" si="0"/>
        <v>129</v>
      </c>
      <c r="E14" s="209">
        <f t="shared" si="0"/>
        <v>21</v>
      </c>
      <c r="F14" s="303">
        <f t="shared" si="3"/>
        <v>250</v>
      </c>
      <c r="G14" s="316">
        <f t="shared" si="1"/>
        <v>772</v>
      </c>
      <c r="H14" s="209">
        <f t="shared" si="1"/>
        <v>475</v>
      </c>
      <c r="I14" s="208">
        <f t="shared" si="1"/>
        <v>233</v>
      </c>
      <c r="J14" s="282">
        <f t="shared" si="4"/>
        <v>1480</v>
      </c>
      <c r="K14" s="211">
        <f t="shared" si="2"/>
        <v>482</v>
      </c>
      <c r="L14" s="211">
        <f t="shared" si="2"/>
        <v>3349</v>
      </c>
      <c r="M14" s="211">
        <f t="shared" si="2"/>
        <v>1851</v>
      </c>
      <c r="N14" s="282">
        <f t="shared" si="5"/>
        <v>5682</v>
      </c>
      <c r="O14" s="150"/>
      <c r="P14" s="150"/>
      <c r="Q14" s="150"/>
      <c r="R14" s="150"/>
      <c r="S14" s="150"/>
      <c r="T14" s="150"/>
      <c r="U14" s="150"/>
      <c r="V14" s="150"/>
      <c r="W14" s="150"/>
      <c r="X14" s="150"/>
      <c r="Y14" s="150"/>
      <c r="Z14" s="150"/>
    </row>
    <row r="15" spans="1:26" ht="19.95" customHeight="1" x14ac:dyDescent="0.3">
      <c r="A15" s="157"/>
      <c r="B15" s="231" t="s">
        <v>188</v>
      </c>
      <c r="C15" s="209">
        <f t="shared" si="0"/>
        <v>51</v>
      </c>
      <c r="D15" s="209">
        <f t="shared" si="0"/>
        <v>68</v>
      </c>
      <c r="E15" s="209">
        <f t="shared" si="0"/>
        <v>9</v>
      </c>
      <c r="F15" s="303">
        <f t="shared" si="3"/>
        <v>128</v>
      </c>
      <c r="G15" s="316">
        <f t="shared" si="1"/>
        <v>360</v>
      </c>
      <c r="H15" s="209">
        <f t="shared" si="1"/>
        <v>228</v>
      </c>
      <c r="I15" s="208">
        <f t="shared" si="1"/>
        <v>82</v>
      </c>
      <c r="J15" s="282">
        <f t="shared" si="4"/>
        <v>670</v>
      </c>
      <c r="K15" s="211">
        <f t="shared" si="2"/>
        <v>150</v>
      </c>
      <c r="L15" s="211">
        <f t="shared" si="2"/>
        <v>1738</v>
      </c>
      <c r="M15" s="211">
        <f t="shared" si="2"/>
        <v>637</v>
      </c>
      <c r="N15" s="282">
        <f t="shared" si="5"/>
        <v>2525</v>
      </c>
      <c r="O15" s="150"/>
      <c r="P15" s="150"/>
      <c r="Q15" s="150"/>
      <c r="R15" s="150"/>
      <c r="S15" s="150"/>
      <c r="T15" s="150"/>
      <c r="U15" s="150"/>
      <c r="V15" s="150"/>
      <c r="W15" s="150"/>
      <c r="X15" s="150"/>
      <c r="Y15" s="150"/>
      <c r="Z15" s="150"/>
    </row>
    <row r="16" spans="1:26" ht="19.95" customHeight="1" x14ac:dyDescent="0.3">
      <c r="A16" s="157"/>
      <c r="B16" s="231" t="s">
        <v>189</v>
      </c>
      <c r="C16" s="209">
        <f t="shared" si="0"/>
        <v>262</v>
      </c>
      <c r="D16" s="209">
        <f t="shared" si="0"/>
        <v>312</v>
      </c>
      <c r="E16" s="209">
        <f t="shared" si="0"/>
        <v>60</v>
      </c>
      <c r="F16" s="303">
        <f t="shared" si="3"/>
        <v>634</v>
      </c>
      <c r="G16" s="316">
        <f t="shared" si="1"/>
        <v>6855</v>
      </c>
      <c r="H16" s="209">
        <f t="shared" si="1"/>
        <v>3753</v>
      </c>
      <c r="I16" s="208">
        <f t="shared" si="1"/>
        <v>1739</v>
      </c>
      <c r="J16" s="282">
        <f t="shared" si="4"/>
        <v>12347</v>
      </c>
      <c r="K16" s="211">
        <f t="shared" si="2"/>
        <v>1468</v>
      </c>
      <c r="L16" s="211">
        <f t="shared" si="2"/>
        <v>9092</v>
      </c>
      <c r="M16" s="211">
        <f t="shared" si="2"/>
        <v>6803</v>
      </c>
      <c r="N16" s="282">
        <f t="shared" si="5"/>
        <v>17363</v>
      </c>
      <c r="O16" s="150"/>
      <c r="P16" s="150"/>
      <c r="Q16" s="150"/>
      <c r="R16" s="150"/>
      <c r="S16" s="150"/>
      <c r="T16" s="150"/>
      <c r="U16" s="150"/>
      <c r="V16" s="150"/>
      <c r="W16" s="150"/>
      <c r="X16" s="150"/>
      <c r="Y16" s="150"/>
      <c r="Z16" s="150"/>
    </row>
    <row r="17" spans="1:26" s="149" customFormat="1" ht="19.95" customHeight="1" thickBot="1" x14ac:dyDescent="0.35">
      <c r="A17" s="187"/>
      <c r="B17" s="317" t="s">
        <v>140</v>
      </c>
      <c r="C17" s="318">
        <f t="shared" ref="C17:N17" si="6">SUM(C8:C16)</f>
        <v>825</v>
      </c>
      <c r="D17" s="318">
        <f t="shared" si="6"/>
        <v>1045</v>
      </c>
      <c r="E17" s="318">
        <f t="shared" si="6"/>
        <v>167</v>
      </c>
      <c r="F17" s="318">
        <f t="shared" si="6"/>
        <v>2037</v>
      </c>
      <c r="G17" s="319">
        <f t="shared" si="6"/>
        <v>10893</v>
      </c>
      <c r="H17" s="318">
        <f t="shared" si="6"/>
        <v>6599</v>
      </c>
      <c r="I17" s="265">
        <f t="shared" si="6"/>
        <v>2758</v>
      </c>
      <c r="J17" s="297">
        <f t="shared" si="6"/>
        <v>20250</v>
      </c>
      <c r="K17" s="297">
        <f t="shared" si="6"/>
        <v>3383</v>
      </c>
      <c r="L17" s="297">
        <f t="shared" si="6"/>
        <v>27495</v>
      </c>
      <c r="M17" s="297">
        <f t="shared" si="6"/>
        <v>16367</v>
      </c>
      <c r="N17" s="297">
        <f t="shared" si="6"/>
        <v>47245</v>
      </c>
      <c r="O17" s="150"/>
      <c r="P17" s="150"/>
      <c r="Q17" s="150"/>
      <c r="R17" s="150"/>
      <c r="S17" s="150"/>
      <c r="T17" s="150"/>
      <c r="U17" s="150"/>
      <c r="V17" s="150"/>
      <c r="W17" s="150"/>
      <c r="X17" s="150"/>
      <c r="Y17" s="150"/>
      <c r="Z17" s="150"/>
    </row>
    <row r="18" spans="1:26" ht="19.95" customHeight="1" x14ac:dyDescent="0.3">
      <c r="C18" s="150"/>
      <c r="D18" s="150"/>
      <c r="E18" s="150"/>
      <c r="F18" s="193"/>
    </row>
    <row r="19" spans="1:26" ht="19.95" customHeight="1" x14ac:dyDescent="0.3">
      <c r="B19" s="249" t="s">
        <v>270</v>
      </c>
      <c r="C19" s="150"/>
      <c r="D19" s="150"/>
      <c r="E19" s="150"/>
      <c r="F19" s="193"/>
    </row>
    <row r="20" spans="1:26" ht="19.95" customHeight="1" x14ac:dyDescent="0.3">
      <c r="B20" s="201"/>
      <c r="C20" s="150"/>
      <c r="D20" s="150"/>
      <c r="E20" s="150"/>
      <c r="F20" s="150"/>
      <c r="G20" s="237"/>
      <c r="H20" s="150"/>
      <c r="I20" s="150"/>
      <c r="J20" s="150"/>
      <c r="K20" s="150"/>
      <c r="L20" s="150"/>
      <c r="M20" s="150"/>
      <c r="N20" s="150"/>
    </row>
    <row r="21" spans="1:26" ht="19.95" customHeight="1" x14ac:dyDescent="0.3">
      <c r="B21" s="214" t="s">
        <v>211</v>
      </c>
      <c r="C21" s="228"/>
      <c r="D21" s="228"/>
      <c r="E21" s="228"/>
      <c r="F21" s="228"/>
      <c r="G21" s="236"/>
      <c r="H21" s="228"/>
      <c r="I21" s="228"/>
      <c r="J21" s="228"/>
      <c r="K21" s="228"/>
      <c r="L21" s="228"/>
      <c r="M21" s="228"/>
      <c r="N21" s="229"/>
    </row>
    <row r="22" spans="1:26" ht="30" customHeight="1" x14ac:dyDescent="0.3">
      <c r="B22" s="575" t="s">
        <v>175</v>
      </c>
      <c r="C22" s="576" t="s">
        <v>264</v>
      </c>
      <c r="D22" s="576"/>
      <c r="E22" s="576"/>
      <c r="F22" s="576"/>
      <c r="G22" s="576" t="s">
        <v>265</v>
      </c>
      <c r="H22" s="576"/>
      <c r="I22" s="576"/>
      <c r="J22" s="576"/>
      <c r="K22" s="576" t="s">
        <v>266</v>
      </c>
      <c r="L22" s="576"/>
      <c r="M22" s="576"/>
      <c r="N22" s="576"/>
    </row>
    <row r="23" spans="1:26" ht="30" customHeight="1" x14ac:dyDescent="0.3">
      <c r="B23" s="561"/>
      <c r="C23" s="216" t="s">
        <v>267</v>
      </c>
      <c r="D23" s="216" t="s">
        <v>193</v>
      </c>
      <c r="E23" s="216" t="s">
        <v>268</v>
      </c>
      <c r="F23" s="216" t="s">
        <v>140</v>
      </c>
      <c r="G23" s="216" t="s">
        <v>267</v>
      </c>
      <c r="H23" s="216" t="s">
        <v>193</v>
      </c>
      <c r="I23" s="216" t="s">
        <v>268</v>
      </c>
      <c r="J23" s="216" t="s">
        <v>140</v>
      </c>
      <c r="K23" s="216" t="s">
        <v>267</v>
      </c>
      <c r="L23" s="216" t="s">
        <v>193</v>
      </c>
      <c r="M23" s="216" t="s">
        <v>268</v>
      </c>
      <c r="N23" s="216" t="s">
        <v>140</v>
      </c>
    </row>
    <row r="24" spans="1:26" ht="19.95" customHeight="1" x14ac:dyDescent="0.3">
      <c r="B24" s="230" t="s">
        <v>181</v>
      </c>
      <c r="C24" s="210"/>
      <c r="D24" s="210">
        <v>11</v>
      </c>
      <c r="E24" s="210"/>
      <c r="F24" s="314">
        <v>11</v>
      </c>
      <c r="G24" s="315"/>
      <c r="H24" s="210">
        <v>25</v>
      </c>
      <c r="I24" s="206"/>
      <c r="J24" s="280">
        <v>25</v>
      </c>
      <c r="K24" s="309"/>
      <c r="L24" s="309">
        <v>430</v>
      </c>
      <c r="M24" s="309"/>
      <c r="N24" s="280">
        <v>430</v>
      </c>
      <c r="O24" s="150"/>
      <c r="P24" s="150"/>
      <c r="Q24" s="150"/>
      <c r="R24" s="150"/>
      <c r="S24" s="150"/>
      <c r="T24" s="150"/>
      <c r="U24" s="150"/>
      <c r="V24" s="150"/>
      <c r="W24" s="150"/>
      <c r="X24" s="150"/>
      <c r="Y24" s="150"/>
      <c r="Z24" s="150"/>
    </row>
    <row r="25" spans="1:26" ht="19.95" customHeight="1" x14ac:dyDescent="0.3">
      <c r="B25" s="231" t="s">
        <v>182</v>
      </c>
      <c r="C25" s="209"/>
      <c r="D25" s="209">
        <v>8</v>
      </c>
      <c r="E25" s="209"/>
      <c r="F25" s="303">
        <v>8</v>
      </c>
      <c r="G25" s="316"/>
      <c r="H25" s="209">
        <v>16</v>
      </c>
      <c r="I25" s="208"/>
      <c r="J25" s="282">
        <v>16</v>
      </c>
      <c r="K25" s="211"/>
      <c r="L25" s="211">
        <v>303</v>
      </c>
      <c r="M25" s="211"/>
      <c r="N25" s="282">
        <v>303</v>
      </c>
      <c r="O25" s="150"/>
      <c r="P25" s="150"/>
      <c r="Q25" s="150"/>
      <c r="R25" s="150"/>
      <c r="S25" s="150"/>
      <c r="T25" s="150"/>
      <c r="U25" s="150"/>
      <c r="V25" s="150"/>
      <c r="W25" s="150"/>
      <c r="X25" s="150"/>
      <c r="Y25" s="150"/>
      <c r="Z25" s="150"/>
    </row>
    <row r="26" spans="1:26" ht="19.95" customHeight="1" x14ac:dyDescent="0.3">
      <c r="B26" s="231" t="s">
        <v>183</v>
      </c>
      <c r="C26" s="209"/>
      <c r="D26" s="209">
        <v>3</v>
      </c>
      <c r="E26" s="209"/>
      <c r="F26" s="303">
        <v>3</v>
      </c>
      <c r="G26" s="316"/>
      <c r="H26" s="209">
        <v>10</v>
      </c>
      <c r="I26" s="208"/>
      <c r="J26" s="282">
        <v>10</v>
      </c>
      <c r="K26" s="211"/>
      <c r="L26" s="211">
        <v>135</v>
      </c>
      <c r="M26" s="211"/>
      <c r="N26" s="282">
        <v>135</v>
      </c>
      <c r="O26" s="150"/>
      <c r="P26" s="150"/>
      <c r="Q26" s="150"/>
      <c r="R26" s="150"/>
      <c r="S26" s="150"/>
      <c r="T26" s="150"/>
      <c r="U26" s="150"/>
      <c r="V26" s="150"/>
      <c r="W26" s="150"/>
      <c r="X26" s="150"/>
      <c r="Y26" s="150"/>
      <c r="Z26" s="150"/>
    </row>
    <row r="27" spans="1:26" ht="19.95" customHeight="1" x14ac:dyDescent="0.3">
      <c r="B27" s="231" t="s">
        <v>184</v>
      </c>
      <c r="C27" s="209"/>
      <c r="D27" s="209">
        <v>10</v>
      </c>
      <c r="E27" s="209"/>
      <c r="F27" s="303">
        <v>10</v>
      </c>
      <c r="G27" s="316"/>
      <c r="H27" s="209">
        <v>20</v>
      </c>
      <c r="I27" s="208"/>
      <c r="J27" s="282">
        <v>20</v>
      </c>
      <c r="K27" s="211"/>
      <c r="L27" s="211">
        <v>476</v>
      </c>
      <c r="M27" s="211"/>
      <c r="N27" s="282">
        <v>476</v>
      </c>
      <c r="O27" s="150"/>
      <c r="P27" s="150"/>
      <c r="Q27" s="150"/>
      <c r="R27" s="150"/>
      <c r="S27" s="150"/>
      <c r="T27" s="150"/>
      <c r="U27" s="150"/>
      <c r="V27" s="150"/>
      <c r="W27" s="150"/>
      <c r="X27" s="150"/>
      <c r="Y27" s="150"/>
      <c r="Z27" s="150"/>
    </row>
    <row r="28" spans="1:26" ht="19.95" customHeight="1" x14ac:dyDescent="0.3">
      <c r="B28" s="231" t="s">
        <v>185</v>
      </c>
      <c r="C28" s="209"/>
      <c r="D28" s="209">
        <v>6</v>
      </c>
      <c r="E28" s="209"/>
      <c r="F28" s="303">
        <v>6</v>
      </c>
      <c r="G28" s="316"/>
      <c r="H28" s="209">
        <v>13</v>
      </c>
      <c r="I28" s="208"/>
      <c r="J28" s="282">
        <v>13</v>
      </c>
      <c r="K28" s="211"/>
      <c r="L28" s="211">
        <v>166</v>
      </c>
      <c r="M28" s="211"/>
      <c r="N28" s="282">
        <v>166</v>
      </c>
      <c r="O28" s="150"/>
      <c r="P28" s="150"/>
      <c r="Q28" s="150"/>
      <c r="R28" s="150"/>
      <c r="S28" s="150"/>
      <c r="T28" s="150"/>
      <c r="U28" s="150"/>
      <c r="V28" s="150"/>
      <c r="W28" s="150"/>
      <c r="X28" s="150"/>
      <c r="Y28" s="150"/>
      <c r="Z28" s="150"/>
    </row>
    <row r="29" spans="1:26" ht="19.95" customHeight="1" x14ac:dyDescent="0.3">
      <c r="B29" s="231" t="s">
        <v>186</v>
      </c>
      <c r="C29" s="209"/>
      <c r="D29" s="209">
        <v>7</v>
      </c>
      <c r="E29" s="209"/>
      <c r="F29" s="303">
        <v>7</v>
      </c>
      <c r="G29" s="316"/>
      <c r="H29" s="209">
        <v>19</v>
      </c>
      <c r="I29" s="208"/>
      <c r="J29" s="282">
        <v>19</v>
      </c>
      <c r="K29" s="211"/>
      <c r="L29" s="211">
        <v>302</v>
      </c>
      <c r="M29" s="211"/>
      <c r="N29" s="282">
        <v>302</v>
      </c>
      <c r="O29" s="150"/>
      <c r="P29" s="150"/>
      <c r="Q29" s="150"/>
      <c r="R29" s="150"/>
      <c r="S29" s="150"/>
      <c r="T29" s="150"/>
      <c r="U29" s="150"/>
      <c r="V29" s="150"/>
      <c r="W29" s="150"/>
      <c r="X29" s="150"/>
      <c r="Y29" s="150"/>
      <c r="Z29" s="150"/>
    </row>
    <row r="30" spans="1:26" ht="19.95" customHeight="1" x14ac:dyDescent="0.3">
      <c r="B30" s="231" t="s">
        <v>187</v>
      </c>
      <c r="C30" s="209"/>
      <c r="D30" s="209">
        <v>14</v>
      </c>
      <c r="E30" s="209"/>
      <c r="F30" s="303">
        <v>14</v>
      </c>
      <c r="G30" s="316"/>
      <c r="H30" s="209">
        <v>32</v>
      </c>
      <c r="I30" s="208"/>
      <c r="J30" s="282">
        <v>32</v>
      </c>
      <c r="K30" s="211"/>
      <c r="L30" s="211">
        <v>534</v>
      </c>
      <c r="M30" s="211"/>
      <c r="N30" s="282">
        <v>534</v>
      </c>
      <c r="O30" s="150"/>
      <c r="P30" s="150"/>
      <c r="Q30" s="150"/>
      <c r="R30" s="150"/>
      <c r="S30" s="150"/>
      <c r="T30" s="150"/>
      <c r="U30" s="150"/>
      <c r="V30" s="150"/>
      <c r="W30" s="150"/>
      <c r="X30" s="150"/>
      <c r="Y30" s="150"/>
      <c r="Z30" s="150"/>
    </row>
    <row r="31" spans="1:26" ht="19.95" customHeight="1" x14ac:dyDescent="0.3">
      <c r="B31" s="231" t="s">
        <v>188</v>
      </c>
      <c r="C31" s="209"/>
      <c r="D31" s="209">
        <v>7</v>
      </c>
      <c r="E31" s="209"/>
      <c r="F31" s="303">
        <v>7</v>
      </c>
      <c r="G31" s="316"/>
      <c r="H31" s="209">
        <v>19</v>
      </c>
      <c r="I31" s="208"/>
      <c r="J31" s="282">
        <v>19</v>
      </c>
      <c r="K31" s="211"/>
      <c r="L31" s="211">
        <v>237</v>
      </c>
      <c r="M31" s="211"/>
      <c r="N31" s="282">
        <v>237</v>
      </c>
      <c r="O31" s="150"/>
      <c r="P31" s="150"/>
      <c r="Q31" s="150"/>
      <c r="R31" s="150"/>
      <c r="S31" s="150"/>
      <c r="T31" s="150"/>
      <c r="U31" s="150"/>
      <c r="V31" s="150"/>
      <c r="W31" s="150"/>
      <c r="X31" s="150"/>
      <c r="Y31" s="150"/>
      <c r="Z31" s="150"/>
    </row>
    <row r="32" spans="1:26" ht="19.95" customHeight="1" x14ac:dyDescent="0.3">
      <c r="B32" s="231" t="s">
        <v>189</v>
      </c>
      <c r="C32" s="209"/>
      <c r="D32" s="209">
        <v>55</v>
      </c>
      <c r="E32" s="209"/>
      <c r="F32" s="303">
        <v>55</v>
      </c>
      <c r="G32" s="316"/>
      <c r="H32" s="209">
        <v>691</v>
      </c>
      <c r="I32" s="208"/>
      <c r="J32" s="282">
        <v>691</v>
      </c>
      <c r="K32" s="211"/>
      <c r="L32" s="211">
        <v>2632</v>
      </c>
      <c r="M32" s="211"/>
      <c r="N32" s="282">
        <v>2632</v>
      </c>
      <c r="O32" s="150"/>
      <c r="P32" s="150"/>
      <c r="Q32" s="150"/>
      <c r="R32" s="150"/>
      <c r="S32" s="150"/>
      <c r="T32" s="150"/>
      <c r="U32" s="150"/>
      <c r="V32" s="150"/>
      <c r="W32" s="150"/>
      <c r="X32" s="150"/>
      <c r="Y32" s="150"/>
      <c r="Z32" s="150"/>
    </row>
    <row r="33" spans="2:26" ht="19.95" customHeight="1" thickBot="1" x14ac:dyDescent="0.35">
      <c r="B33" s="317" t="s">
        <v>140</v>
      </c>
      <c r="C33" s="318">
        <f>SUM(C24:C32)</f>
        <v>0</v>
      </c>
      <c r="D33" s="318">
        <f t="shared" ref="D33:N33" si="7">SUM(D24:D32)</f>
        <v>121</v>
      </c>
      <c r="E33" s="318">
        <f t="shared" si="7"/>
        <v>0</v>
      </c>
      <c r="F33" s="318">
        <f t="shared" si="7"/>
        <v>121</v>
      </c>
      <c r="G33" s="319">
        <f t="shared" si="7"/>
        <v>0</v>
      </c>
      <c r="H33" s="318">
        <f t="shared" si="7"/>
        <v>845</v>
      </c>
      <c r="I33" s="265">
        <f t="shared" si="7"/>
        <v>0</v>
      </c>
      <c r="J33" s="297">
        <f t="shared" si="7"/>
        <v>845</v>
      </c>
      <c r="K33" s="297">
        <f t="shared" si="7"/>
        <v>0</v>
      </c>
      <c r="L33" s="297">
        <f t="shared" si="7"/>
        <v>5215</v>
      </c>
      <c r="M33" s="297">
        <f t="shared" si="7"/>
        <v>0</v>
      </c>
      <c r="N33" s="297">
        <f t="shared" si="7"/>
        <v>5215</v>
      </c>
      <c r="O33" s="150"/>
      <c r="P33" s="150"/>
      <c r="Q33" s="150"/>
      <c r="R33" s="150"/>
      <c r="S33" s="150"/>
      <c r="T33" s="150"/>
      <c r="U33" s="150"/>
      <c r="V33" s="150"/>
      <c r="W33" s="150"/>
      <c r="X33" s="150"/>
      <c r="Y33" s="150"/>
      <c r="Z33" s="150"/>
    </row>
    <row r="35" spans="2:26" ht="19.95" customHeight="1" x14ac:dyDescent="0.3">
      <c r="B35" s="188"/>
      <c r="C35" s="190"/>
      <c r="D35" s="190"/>
      <c r="E35" s="190"/>
      <c r="F35" s="190"/>
      <c r="G35" s="238"/>
      <c r="H35" s="190"/>
      <c r="I35" s="190"/>
      <c r="J35" s="190"/>
      <c r="K35" s="190"/>
      <c r="L35" s="190"/>
      <c r="M35" s="190"/>
      <c r="N35" s="191"/>
    </row>
    <row r="36" spans="2:26" ht="19.95" customHeight="1" x14ac:dyDescent="0.3">
      <c r="B36" s="214" t="s">
        <v>212</v>
      </c>
      <c r="C36" s="228"/>
      <c r="D36" s="228"/>
      <c r="E36" s="228"/>
      <c r="F36" s="228"/>
      <c r="G36" s="236"/>
      <c r="H36" s="228"/>
      <c r="I36" s="228"/>
      <c r="J36" s="228"/>
      <c r="K36" s="228"/>
      <c r="L36" s="228"/>
      <c r="M36" s="228"/>
      <c r="N36" s="229"/>
    </row>
    <row r="37" spans="2:26" ht="30" customHeight="1" x14ac:dyDescent="0.3">
      <c r="B37" s="575" t="s">
        <v>175</v>
      </c>
      <c r="C37" s="576" t="s">
        <v>264</v>
      </c>
      <c r="D37" s="576"/>
      <c r="E37" s="576"/>
      <c r="F37" s="576"/>
      <c r="G37" s="576" t="s">
        <v>265</v>
      </c>
      <c r="H37" s="576"/>
      <c r="I37" s="576"/>
      <c r="J37" s="576"/>
      <c r="K37" s="576" t="s">
        <v>266</v>
      </c>
      <c r="L37" s="576"/>
      <c r="M37" s="576"/>
      <c r="N37" s="576"/>
    </row>
    <row r="38" spans="2:26" ht="30" customHeight="1" x14ac:dyDescent="0.3">
      <c r="B38" s="561"/>
      <c r="C38" s="216" t="s">
        <v>267</v>
      </c>
      <c r="D38" s="216" t="s">
        <v>193</v>
      </c>
      <c r="E38" s="216" t="s">
        <v>268</v>
      </c>
      <c r="F38" s="216" t="s">
        <v>140</v>
      </c>
      <c r="G38" s="216" t="s">
        <v>267</v>
      </c>
      <c r="H38" s="216" t="s">
        <v>193</v>
      </c>
      <c r="I38" s="216" t="s">
        <v>268</v>
      </c>
      <c r="J38" s="216" t="s">
        <v>140</v>
      </c>
      <c r="K38" s="216" t="s">
        <v>267</v>
      </c>
      <c r="L38" s="216" t="s">
        <v>193</v>
      </c>
      <c r="M38" s="216" t="s">
        <v>268</v>
      </c>
      <c r="N38" s="216" t="s">
        <v>140</v>
      </c>
    </row>
    <row r="39" spans="2:26" ht="19.95" customHeight="1" x14ac:dyDescent="0.3">
      <c r="B39" s="230" t="s">
        <v>181</v>
      </c>
      <c r="C39" s="210">
        <v>9</v>
      </c>
      <c r="D39" s="210"/>
      <c r="E39" s="210"/>
      <c r="F39" s="314">
        <v>9</v>
      </c>
      <c r="G39" s="315">
        <v>122</v>
      </c>
      <c r="H39" s="210"/>
      <c r="I39" s="206"/>
      <c r="J39" s="280">
        <v>122</v>
      </c>
      <c r="K39" s="309">
        <v>61</v>
      </c>
      <c r="L39" s="309"/>
      <c r="M39" s="309"/>
      <c r="N39" s="280">
        <v>61</v>
      </c>
      <c r="O39" s="150"/>
      <c r="P39" s="150"/>
      <c r="Q39" s="150"/>
      <c r="R39" s="150"/>
      <c r="S39" s="150"/>
      <c r="T39" s="150"/>
      <c r="U39" s="150"/>
      <c r="V39" s="150"/>
      <c r="W39" s="150"/>
      <c r="X39" s="150"/>
      <c r="Y39" s="150"/>
      <c r="Z39" s="150"/>
    </row>
    <row r="40" spans="2:26" ht="19.95" customHeight="1" x14ac:dyDescent="0.3">
      <c r="B40" s="231" t="s">
        <v>182</v>
      </c>
      <c r="C40" s="209">
        <v>7</v>
      </c>
      <c r="D40" s="209"/>
      <c r="E40" s="209"/>
      <c r="F40" s="303">
        <v>7</v>
      </c>
      <c r="G40" s="316">
        <v>43</v>
      </c>
      <c r="H40" s="209"/>
      <c r="I40" s="208"/>
      <c r="J40" s="282">
        <v>43</v>
      </c>
      <c r="K40" s="211">
        <v>21</v>
      </c>
      <c r="L40" s="211"/>
      <c r="M40" s="211"/>
      <c r="N40" s="282">
        <v>21</v>
      </c>
      <c r="O40" s="150"/>
      <c r="P40" s="150"/>
      <c r="Q40" s="150"/>
      <c r="R40" s="150"/>
      <c r="S40" s="150"/>
      <c r="T40" s="150"/>
      <c r="U40" s="150"/>
      <c r="V40" s="150"/>
      <c r="W40" s="150"/>
      <c r="X40" s="150"/>
      <c r="Y40" s="150"/>
      <c r="Z40" s="150"/>
    </row>
    <row r="41" spans="2:26" ht="19.95" customHeight="1" x14ac:dyDescent="0.3">
      <c r="B41" s="231" t="s">
        <v>183</v>
      </c>
      <c r="C41" s="209">
        <v>6</v>
      </c>
      <c r="D41" s="209"/>
      <c r="E41" s="209"/>
      <c r="F41" s="303">
        <v>6</v>
      </c>
      <c r="G41" s="316">
        <v>34</v>
      </c>
      <c r="H41" s="209"/>
      <c r="I41" s="208"/>
      <c r="J41" s="282">
        <v>34</v>
      </c>
      <c r="K41" s="211">
        <v>8</v>
      </c>
      <c r="L41" s="211"/>
      <c r="M41" s="211"/>
      <c r="N41" s="282">
        <v>8</v>
      </c>
      <c r="O41" s="150"/>
      <c r="P41" s="150"/>
      <c r="Q41" s="150"/>
      <c r="R41" s="150"/>
      <c r="S41" s="150"/>
      <c r="T41" s="150"/>
      <c r="U41" s="150"/>
      <c r="V41" s="150"/>
      <c r="W41" s="150"/>
      <c r="X41" s="150"/>
      <c r="Y41" s="150"/>
      <c r="Z41" s="150"/>
    </row>
    <row r="42" spans="2:26" ht="19.95" customHeight="1" x14ac:dyDescent="0.3">
      <c r="B42" s="231" t="s">
        <v>184</v>
      </c>
      <c r="C42" s="209">
        <v>7</v>
      </c>
      <c r="D42" s="209"/>
      <c r="E42" s="209"/>
      <c r="F42" s="303">
        <v>7</v>
      </c>
      <c r="G42" s="316">
        <v>84</v>
      </c>
      <c r="H42" s="209"/>
      <c r="I42" s="208"/>
      <c r="J42" s="282">
        <v>84</v>
      </c>
      <c r="K42" s="211">
        <v>34</v>
      </c>
      <c r="L42" s="211"/>
      <c r="M42" s="211"/>
      <c r="N42" s="282">
        <v>34</v>
      </c>
      <c r="O42" s="150"/>
      <c r="P42" s="150"/>
      <c r="Q42" s="150"/>
      <c r="R42" s="150"/>
      <c r="S42" s="150"/>
      <c r="T42" s="150"/>
      <c r="U42" s="150"/>
      <c r="V42" s="150"/>
      <c r="W42" s="150"/>
      <c r="X42" s="150"/>
      <c r="Y42" s="150"/>
      <c r="Z42" s="150"/>
    </row>
    <row r="43" spans="2:26" ht="19.95" customHeight="1" x14ac:dyDescent="0.3">
      <c r="B43" s="231" t="s">
        <v>185</v>
      </c>
      <c r="C43" s="209">
        <v>7</v>
      </c>
      <c r="D43" s="209"/>
      <c r="E43" s="209"/>
      <c r="F43" s="303">
        <v>7</v>
      </c>
      <c r="G43" s="316">
        <v>58</v>
      </c>
      <c r="H43" s="209"/>
      <c r="I43" s="208"/>
      <c r="J43" s="282">
        <v>58</v>
      </c>
      <c r="K43" s="211">
        <v>10</v>
      </c>
      <c r="L43" s="211"/>
      <c r="M43" s="211"/>
      <c r="N43" s="282">
        <v>10</v>
      </c>
      <c r="O43" s="150"/>
      <c r="P43" s="150"/>
      <c r="Q43" s="150"/>
      <c r="R43" s="150"/>
      <c r="S43" s="150"/>
      <c r="T43" s="150"/>
      <c r="U43" s="150"/>
      <c r="V43" s="150"/>
      <c r="W43" s="150"/>
      <c r="X43" s="150"/>
      <c r="Y43" s="150"/>
      <c r="Z43" s="150"/>
    </row>
    <row r="44" spans="2:26" ht="19.95" customHeight="1" x14ac:dyDescent="0.3">
      <c r="B44" s="231" t="s">
        <v>186</v>
      </c>
      <c r="C44" s="209">
        <v>8</v>
      </c>
      <c r="D44" s="209"/>
      <c r="E44" s="209"/>
      <c r="F44" s="303">
        <v>8</v>
      </c>
      <c r="G44" s="316">
        <v>103</v>
      </c>
      <c r="H44" s="209"/>
      <c r="I44" s="208"/>
      <c r="J44" s="282">
        <v>103</v>
      </c>
      <c r="K44" s="211">
        <v>21</v>
      </c>
      <c r="L44" s="211"/>
      <c r="M44" s="211"/>
      <c r="N44" s="282">
        <v>21</v>
      </c>
      <c r="O44" s="150"/>
      <c r="P44" s="150"/>
      <c r="Q44" s="150"/>
      <c r="R44" s="150"/>
      <c r="S44" s="150"/>
      <c r="T44" s="150"/>
      <c r="U44" s="150"/>
      <c r="V44" s="150"/>
      <c r="W44" s="150"/>
      <c r="X44" s="150"/>
      <c r="Y44" s="150"/>
      <c r="Z44" s="150"/>
    </row>
    <row r="45" spans="2:26" ht="19.95" customHeight="1" x14ac:dyDescent="0.3">
      <c r="B45" s="231" t="s">
        <v>187</v>
      </c>
      <c r="C45" s="209">
        <v>8</v>
      </c>
      <c r="D45" s="209"/>
      <c r="E45" s="209"/>
      <c r="F45" s="303">
        <v>8</v>
      </c>
      <c r="G45" s="316">
        <v>96</v>
      </c>
      <c r="H45" s="209"/>
      <c r="I45" s="208"/>
      <c r="J45" s="282">
        <v>96</v>
      </c>
      <c r="K45" s="211">
        <v>33</v>
      </c>
      <c r="L45" s="211"/>
      <c r="M45" s="211"/>
      <c r="N45" s="282">
        <v>33</v>
      </c>
      <c r="O45" s="150"/>
      <c r="P45" s="150"/>
      <c r="Q45" s="150"/>
      <c r="R45" s="150"/>
      <c r="S45" s="150"/>
      <c r="T45" s="150"/>
      <c r="U45" s="150"/>
      <c r="V45" s="150"/>
      <c r="W45" s="150"/>
      <c r="X45" s="150"/>
      <c r="Y45" s="150"/>
      <c r="Z45" s="150"/>
    </row>
    <row r="46" spans="2:26" ht="19.95" customHeight="1" x14ac:dyDescent="0.3">
      <c r="B46" s="231" t="s">
        <v>188</v>
      </c>
      <c r="C46" s="209">
        <v>7</v>
      </c>
      <c r="D46" s="209"/>
      <c r="E46" s="209"/>
      <c r="F46" s="303">
        <v>7</v>
      </c>
      <c r="G46" s="316">
        <v>50</v>
      </c>
      <c r="H46" s="209"/>
      <c r="I46" s="208"/>
      <c r="J46" s="282">
        <v>50</v>
      </c>
      <c r="K46" s="211">
        <v>22</v>
      </c>
      <c r="L46" s="211"/>
      <c r="M46" s="211"/>
      <c r="N46" s="282">
        <v>22</v>
      </c>
      <c r="O46" s="150"/>
      <c r="P46" s="150"/>
      <c r="Q46" s="150"/>
      <c r="R46" s="150"/>
      <c r="S46" s="150"/>
      <c r="T46" s="150"/>
      <c r="U46" s="150"/>
      <c r="V46" s="150"/>
      <c r="W46" s="150"/>
      <c r="X46" s="150"/>
      <c r="Y46" s="150"/>
      <c r="Z46" s="150"/>
    </row>
    <row r="47" spans="2:26" ht="19.95" customHeight="1" x14ac:dyDescent="0.3">
      <c r="B47" s="231" t="s">
        <v>189</v>
      </c>
      <c r="C47" s="209">
        <v>30</v>
      </c>
      <c r="D47" s="209"/>
      <c r="E47" s="209"/>
      <c r="F47" s="303">
        <v>30</v>
      </c>
      <c r="G47" s="316">
        <v>1181</v>
      </c>
      <c r="H47" s="209"/>
      <c r="I47" s="208"/>
      <c r="J47" s="282">
        <v>1181</v>
      </c>
      <c r="K47" s="211">
        <v>287</v>
      </c>
      <c r="L47" s="211"/>
      <c r="M47" s="211"/>
      <c r="N47" s="282">
        <v>287</v>
      </c>
      <c r="O47" s="150"/>
      <c r="P47" s="150"/>
      <c r="Q47" s="150"/>
      <c r="R47" s="150"/>
      <c r="S47" s="150"/>
      <c r="T47" s="150"/>
      <c r="U47" s="150"/>
      <c r="V47" s="150"/>
      <c r="W47" s="150"/>
      <c r="X47" s="150"/>
      <c r="Y47" s="150"/>
      <c r="Z47" s="150"/>
    </row>
    <row r="48" spans="2:26" ht="19.95" customHeight="1" thickBot="1" x14ac:dyDescent="0.35">
      <c r="B48" s="317" t="s">
        <v>140</v>
      </c>
      <c r="C48" s="318">
        <f t="shared" ref="C48:N48" si="8">SUM(C39:C47)</f>
        <v>89</v>
      </c>
      <c r="D48" s="318">
        <f t="shared" si="8"/>
        <v>0</v>
      </c>
      <c r="E48" s="318">
        <f t="shared" si="8"/>
        <v>0</v>
      </c>
      <c r="F48" s="318">
        <f t="shared" si="8"/>
        <v>89</v>
      </c>
      <c r="G48" s="319">
        <f t="shared" si="8"/>
        <v>1771</v>
      </c>
      <c r="H48" s="318">
        <f t="shared" si="8"/>
        <v>0</v>
      </c>
      <c r="I48" s="265">
        <f t="shared" si="8"/>
        <v>0</v>
      </c>
      <c r="J48" s="297">
        <f t="shared" si="8"/>
        <v>1771</v>
      </c>
      <c r="K48" s="297">
        <f t="shared" si="8"/>
        <v>497</v>
      </c>
      <c r="L48" s="297">
        <f t="shared" si="8"/>
        <v>0</v>
      </c>
      <c r="M48" s="297">
        <f t="shared" si="8"/>
        <v>0</v>
      </c>
      <c r="N48" s="297">
        <f t="shared" si="8"/>
        <v>497</v>
      </c>
      <c r="O48" s="150"/>
      <c r="P48" s="150"/>
      <c r="Q48" s="150"/>
      <c r="R48" s="150"/>
      <c r="S48" s="150"/>
      <c r="T48" s="150"/>
      <c r="U48" s="150"/>
      <c r="V48" s="150"/>
      <c r="W48" s="150"/>
      <c r="X48" s="150"/>
      <c r="Y48" s="150"/>
      <c r="Z48" s="150"/>
    </row>
    <row r="49" spans="2:26" ht="19.95" customHeight="1" x14ac:dyDescent="0.3">
      <c r="B49" s="188"/>
      <c r="C49" s="190"/>
      <c r="D49" s="190"/>
      <c r="E49" s="190"/>
      <c r="F49" s="190"/>
      <c r="G49" s="238"/>
      <c r="H49" s="190"/>
      <c r="I49" s="190"/>
      <c r="J49" s="191"/>
      <c r="K49" s="190"/>
      <c r="L49" s="190"/>
      <c r="M49" s="190"/>
      <c r="N49" s="191"/>
      <c r="O49" s="150"/>
    </row>
    <row r="50" spans="2:26" ht="19.95" customHeight="1" x14ac:dyDescent="0.25">
      <c r="B50" s="188"/>
      <c r="C50" s="190"/>
      <c r="D50" s="190"/>
      <c r="E50" s="190"/>
      <c r="F50" s="190"/>
      <c r="G50" s="238"/>
      <c r="H50" s="190"/>
      <c r="I50" s="190"/>
      <c r="J50" s="191"/>
      <c r="K50" s="190"/>
      <c r="L50" s="190"/>
      <c r="M50" s="190"/>
      <c r="N50" s="191"/>
      <c r="O50" s="5"/>
    </row>
    <row r="51" spans="2:26" ht="19.95" customHeight="1" x14ac:dyDescent="0.25">
      <c r="B51" s="188"/>
      <c r="C51" s="19"/>
      <c r="D51" s="19"/>
      <c r="E51" s="19"/>
      <c r="F51" s="19"/>
      <c r="G51" s="239"/>
      <c r="H51" s="19"/>
      <c r="I51" s="19"/>
      <c r="J51" s="19"/>
      <c r="K51" s="19"/>
      <c r="L51" s="19"/>
      <c r="M51" s="19"/>
      <c r="N51" s="19"/>
      <c r="O51" s="150"/>
    </row>
    <row r="52" spans="2:26" ht="19.95" customHeight="1" x14ac:dyDescent="0.3">
      <c r="B52" s="214" t="s">
        <v>213</v>
      </c>
      <c r="C52" s="228"/>
      <c r="D52" s="228"/>
      <c r="E52" s="228"/>
      <c r="F52" s="228"/>
      <c r="G52" s="236"/>
      <c r="H52" s="228"/>
      <c r="I52" s="228"/>
      <c r="J52" s="228"/>
      <c r="K52" s="228"/>
      <c r="L52" s="228"/>
      <c r="M52" s="228"/>
      <c r="N52" s="229"/>
    </row>
    <row r="53" spans="2:26" ht="30" customHeight="1" x14ac:dyDescent="0.3">
      <c r="B53" s="575" t="s">
        <v>175</v>
      </c>
      <c r="C53" s="576" t="s">
        <v>264</v>
      </c>
      <c r="D53" s="576"/>
      <c r="E53" s="576"/>
      <c r="F53" s="576"/>
      <c r="G53" s="576" t="s">
        <v>265</v>
      </c>
      <c r="H53" s="576"/>
      <c r="I53" s="576"/>
      <c r="J53" s="576"/>
      <c r="K53" s="576" t="s">
        <v>266</v>
      </c>
      <c r="L53" s="576"/>
      <c r="M53" s="576"/>
      <c r="N53" s="576"/>
    </row>
    <row r="54" spans="2:26" ht="30" customHeight="1" x14ac:dyDescent="0.3">
      <c r="B54" s="561"/>
      <c r="C54" s="216" t="s">
        <v>267</v>
      </c>
      <c r="D54" s="216" t="s">
        <v>193</v>
      </c>
      <c r="E54" s="216" t="s">
        <v>268</v>
      </c>
      <c r="F54" s="216" t="s">
        <v>140</v>
      </c>
      <c r="G54" s="216" t="s">
        <v>267</v>
      </c>
      <c r="H54" s="216" t="s">
        <v>193</v>
      </c>
      <c r="I54" s="216" t="s">
        <v>268</v>
      </c>
      <c r="J54" s="216" t="s">
        <v>140</v>
      </c>
      <c r="K54" s="216" t="s">
        <v>267</v>
      </c>
      <c r="L54" s="216" t="s">
        <v>193</v>
      </c>
      <c r="M54" s="216" t="s">
        <v>268</v>
      </c>
      <c r="N54" s="216" t="s">
        <v>140</v>
      </c>
    </row>
    <row r="55" spans="2:26" ht="19.95" customHeight="1" x14ac:dyDescent="0.3">
      <c r="B55" s="230" t="s">
        <v>181</v>
      </c>
      <c r="C55" s="210"/>
      <c r="D55" s="210">
        <v>13</v>
      </c>
      <c r="E55" s="210"/>
      <c r="F55" s="314">
        <f>D55</f>
        <v>13</v>
      </c>
      <c r="G55" s="315"/>
      <c r="H55" s="210">
        <v>10</v>
      </c>
      <c r="I55" s="206"/>
      <c r="J55" s="280">
        <f>H55</f>
        <v>10</v>
      </c>
      <c r="K55" s="309"/>
      <c r="L55" s="309">
        <v>142</v>
      </c>
      <c r="M55" s="309"/>
      <c r="N55" s="280">
        <f>L55</f>
        <v>142</v>
      </c>
      <c r="O55" s="150"/>
      <c r="P55" s="150"/>
      <c r="Q55" s="150"/>
      <c r="R55" s="150"/>
      <c r="S55" s="150"/>
      <c r="T55" s="150"/>
      <c r="U55" s="150"/>
      <c r="V55" s="150"/>
      <c r="W55" s="150"/>
      <c r="X55" s="150"/>
      <c r="Y55" s="150"/>
      <c r="Z55" s="150"/>
    </row>
    <row r="56" spans="2:26" ht="19.95" customHeight="1" x14ac:dyDescent="0.3">
      <c r="B56" s="231" t="s">
        <v>182</v>
      </c>
      <c r="C56" s="209"/>
      <c r="D56" s="209">
        <v>10</v>
      </c>
      <c r="E56" s="209"/>
      <c r="F56" s="303">
        <f t="shared" ref="F56:F63" si="9">D56</f>
        <v>10</v>
      </c>
      <c r="G56" s="316"/>
      <c r="H56" s="209">
        <v>10</v>
      </c>
      <c r="I56" s="208"/>
      <c r="J56" s="282">
        <f t="shared" ref="J56:J63" si="10">H56</f>
        <v>10</v>
      </c>
      <c r="K56" s="211"/>
      <c r="L56" s="211">
        <v>118</v>
      </c>
      <c r="M56" s="211"/>
      <c r="N56" s="282">
        <f t="shared" ref="N56:N63" si="11">L56</f>
        <v>118</v>
      </c>
      <c r="O56" s="150"/>
      <c r="P56" s="150"/>
      <c r="Q56" s="150"/>
      <c r="R56" s="150"/>
      <c r="S56" s="150"/>
      <c r="T56" s="150"/>
      <c r="U56" s="150"/>
      <c r="V56" s="150"/>
      <c r="W56" s="150"/>
      <c r="X56" s="150"/>
      <c r="Y56" s="150"/>
      <c r="Z56" s="150"/>
    </row>
    <row r="57" spans="2:26" ht="19.95" customHeight="1" x14ac:dyDescent="0.3">
      <c r="B57" s="231" t="s">
        <v>183</v>
      </c>
      <c r="C57" s="209"/>
      <c r="D57" s="209">
        <v>9</v>
      </c>
      <c r="E57" s="209"/>
      <c r="F57" s="303">
        <f t="shared" si="9"/>
        <v>9</v>
      </c>
      <c r="G57" s="316"/>
      <c r="H57" s="209">
        <v>7</v>
      </c>
      <c r="I57" s="208"/>
      <c r="J57" s="282">
        <f t="shared" si="10"/>
        <v>7</v>
      </c>
      <c r="K57" s="211"/>
      <c r="L57" s="211">
        <v>94</v>
      </c>
      <c r="M57" s="211"/>
      <c r="N57" s="282">
        <f t="shared" si="11"/>
        <v>94</v>
      </c>
      <c r="O57" s="150"/>
      <c r="P57" s="150"/>
      <c r="Q57" s="150"/>
      <c r="R57" s="150"/>
      <c r="S57" s="150"/>
      <c r="T57" s="150"/>
      <c r="U57" s="150"/>
      <c r="V57" s="150"/>
      <c r="W57" s="150"/>
      <c r="X57" s="150"/>
      <c r="Y57" s="150"/>
      <c r="Z57" s="150"/>
    </row>
    <row r="58" spans="2:26" ht="19.95" customHeight="1" x14ac:dyDescent="0.3">
      <c r="B58" s="231" t="s">
        <v>184</v>
      </c>
      <c r="C58" s="209"/>
      <c r="D58" s="209">
        <v>3</v>
      </c>
      <c r="E58" s="209"/>
      <c r="F58" s="303">
        <f t="shared" si="9"/>
        <v>3</v>
      </c>
      <c r="G58" s="316"/>
      <c r="H58" s="209">
        <v>10</v>
      </c>
      <c r="I58" s="208"/>
      <c r="J58" s="282">
        <f t="shared" si="10"/>
        <v>10</v>
      </c>
      <c r="K58" s="211"/>
      <c r="L58" s="211">
        <v>56</v>
      </c>
      <c r="M58" s="211"/>
      <c r="N58" s="282">
        <f t="shared" si="11"/>
        <v>56</v>
      </c>
      <c r="O58" s="150"/>
      <c r="P58" s="150"/>
      <c r="Q58" s="150"/>
      <c r="R58" s="150"/>
      <c r="S58" s="150"/>
      <c r="T58" s="150"/>
      <c r="U58" s="150"/>
      <c r="V58" s="150"/>
      <c r="W58" s="150"/>
      <c r="X58" s="150"/>
      <c r="Y58" s="150"/>
      <c r="Z58" s="150"/>
    </row>
    <row r="59" spans="2:26" ht="19.95" customHeight="1" x14ac:dyDescent="0.3">
      <c r="B59" s="231" t="s">
        <v>185</v>
      </c>
      <c r="C59" s="209"/>
      <c r="D59" s="209">
        <v>15</v>
      </c>
      <c r="E59" s="209"/>
      <c r="F59" s="303">
        <f t="shared" si="9"/>
        <v>15</v>
      </c>
      <c r="G59" s="316"/>
      <c r="H59" s="209">
        <v>21</v>
      </c>
      <c r="I59" s="208"/>
      <c r="J59" s="282">
        <f t="shared" si="10"/>
        <v>21</v>
      </c>
      <c r="K59" s="211"/>
      <c r="L59" s="211">
        <v>274</v>
      </c>
      <c r="M59" s="211"/>
      <c r="N59" s="282">
        <f t="shared" si="11"/>
        <v>274</v>
      </c>
      <c r="O59" s="150"/>
      <c r="P59" s="150"/>
      <c r="Q59" s="150"/>
      <c r="R59" s="150"/>
      <c r="S59" s="150"/>
      <c r="T59" s="150"/>
      <c r="U59" s="150"/>
      <c r="V59" s="150"/>
      <c r="W59" s="150"/>
      <c r="X59" s="150"/>
      <c r="Y59" s="150"/>
      <c r="Z59" s="150"/>
    </row>
    <row r="60" spans="2:26" ht="19.95" customHeight="1" x14ac:dyDescent="0.3">
      <c r="B60" s="231" t="s">
        <v>186</v>
      </c>
      <c r="C60" s="209"/>
      <c r="D60" s="209">
        <v>3</v>
      </c>
      <c r="E60" s="209"/>
      <c r="F60" s="303">
        <f t="shared" si="9"/>
        <v>3</v>
      </c>
      <c r="G60" s="316"/>
      <c r="H60" s="209">
        <v>9</v>
      </c>
      <c r="I60" s="208"/>
      <c r="J60" s="282">
        <f t="shared" si="10"/>
        <v>9</v>
      </c>
      <c r="K60" s="211"/>
      <c r="L60" s="211">
        <v>37</v>
      </c>
      <c r="M60" s="211"/>
      <c r="N60" s="282">
        <f t="shared" si="11"/>
        <v>37</v>
      </c>
      <c r="O60" s="150"/>
      <c r="P60" s="150"/>
      <c r="Q60" s="150"/>
      <c r="R60" s="150"/>
      <c r="S60" s="150"/>
      <c r="T60" s="150"/>
      <c r="U60" s="150"/>
      <c r="V60" s="150"/>
      <c r="W60" s="150"/>
      <c r="X60" s="150"/>
      <c r="Y60" s="150"/>
      <c r="Z60" s="150"/>
    </row>
    <row r="61" spans="2:26" ht="19.95" customHeight="1" x14ac:dyDescent="0.3">
      <c r="B61" s="231" t="s">
        <v>187</v>
      </c>
      <c r="C61" s="209"/>
      <c r="D61" s="209">
        <v>12</v>
      </c>
      <c r="E61" s="209"/>
      <c r="F61" s="303">
        <f t="shared" si="9"/>
        <v>12</v>
      </c>
      <c r="G61" s="316"/>
      <c r="H61" s="209">
        <v>14</v>
      </c>
      <c r="I61" s="208"/>
      <c r="J61" s="282">
        <f t="shared" si="10"/>
        <v>14</v>
      </c>
      <c r="K61" s="211"/>
      <c r="L61" s="211">
        <v>172</v>
      </c>
      <c r="M61" s="211"/>
      <c r="N61" s="282">
        <f t="shared" si="11"/>
        <v>172</v>
      </c>
      <c r="O61" s="150"/>
      <c r="P61" s="150"/>
      <c r="Q61" s="150"/>
      <c r="R61" s="150"/>
      <c r="S61" s="150"/>
      <c r="T61" s="150"/>
      <c r="U61" s="150"/>
      <c r="V61" s="150"/>
      <c r="W61" s="150"/>
      <c r="X61" s="150"/>
      <c r="Y61" s="150"/>
      <c r="Z61" s="150"/>
    </row>
    <row r="62" spans="2:26" ht="19.95" customHeight="1" x14ac:dyDescent="0.3">
      <c r="B62" s="231" t="s">
        <v>188</v>
      </c>
      <c r="C62" s="209"/>
      <c r="D62" s="209">
        <v>12</v>
      </c>
      <c r="E62" s="209"/>
      <c r="F62" s="303">
        <f t="shared" si="9"/>
        <v>12</v>
      </c>
      <c r="G62" s="316"/>
      <c r="H62" s="209">
        <v>19</v>
      </c>
      <c r="I62" s="208"/>
      <c r="J62" s="282">
        <f t="shared" si="10"/>
        <v>19</v>
      </c>
      <c r="K62" s="211"/>
      <c r="L62" s="211">
        <v>134</v>
      </c>
      <c r="M62" s="211"/>
      <c r="N62" s="282">
        <f t="shared" si="11"/>
        <v>134</v>
      </c>
      <c r="O62" s="150"/>
      <c r="P62" s="150"/>
      <c r="Q62" s="150"/>
      <c r="R62" s="150"/>
      <c r="S62" s="150"/>
      <c r="T62" s="150"/>
      <c r="U62" s="150"/>
      <c r="V62" s="150"/>
      <c r="W62" s="150"/>
      <c r="X62" s="150"/>
      <c r="Y62" s="150"/>
      <c r="Z62" s="150"/>
    </row>
    <row r="63" spans="2:26" ht="19.95" customHeight="1" x14ac:dyDescent="0.3">
      <c r="B63" s="231" t="s">
        <v>189</v>
      </c>
      <c r="C63" s="209"/>
      <c r="D63" s="209">
        <v>20</v>
      </c>
      <c r="E63" s="209"/>
      <c r="F63" s="303">
        <f t="shared" si="9"/>
        <v>20</v>
      </c>
      <c r="G63" s="316"/>
      <c r="H63" s="209">
        <v>113</v>
      </c>
      <c r="I63" s="208"/>
      <c r="J63" s="282">
        <f t="shared" si="10"/>
        <v>113</v>
      </c>
      <c r="K63" s="211"/>
      <c r="L63" s="211">
        <v>246</v>
      </c>
      <c r="M63" s="211"/>
      <c r="N63" s="282">
        <f t="shared" si="11"/>
        <v>246</v>
      </c>
      <c r="O63" s="150"/>
      <c r="P63" s="150"/>
      <c r="Q63" s="150"/>
      <c r="R63" s="150"/>
      <c r="S63" s="150"/>
      <c r="T63" s="150"/>
      <c r="U63" s="150"/>
      <c r="V63" s="150"/>
      <c r="W63" s="150"/>
      <c r="X63" s="150"/>
      <c r="Y63" s="150"/>
      <c r="Z63" s="150"/>
    </row>
    <row r="64" spans="2:26" ht="19.95" customHeight="1" thickBot="1" x14ac:dyDescent="0.35">
      <c r="B64" s="317" t="s">
        <v>140</v>
      </c>
      <c r="C64" s="318"/>
      <c r="D64" s="318">
        <f>SUM(D55:D63)</f>
        <v>97</v>
      </c>
      <c r="E64" s="318"/>
      <c r="F64" s="318">
        <f>SUM(F55:F63)</f>
        <v>97</v>
      </c>
      <c r="G64" s="319"/>
      <c r="H64" s="318">
        <f>SUM(H55:H63)</f>
        <v>213</v>
      </c>
      <c r="I64" s="265"/>
      <c r="J64" s="297">
        <f>SUM(J55:J63)</f>
        <v>213</v>
      </c>
      <c r="K64" s="297"/>
      <c r="L64" s="297">
        <f>SUM(L55:L63)</f>
        <v>1273</v>
      </c>
      <c r="M64" s="297"/>
      <c r="N64" s="297">
        <f>SUM(N55:N63)</f>
        <v>1273</v>
      </c>
      <c r="O64" s="150"/>
      <c r="P64" s="150"/>
      <c r="Q64" s="150"/>
      <c r="R64" s="150"/>
      <c r="S64" s="150"/>
      <c r="T64" s="150"/>
      <c r="U64" s="150"/>
      <c r="V64" s="150"/>
      <c r="W64" s="150"/>
      <c r="X64" s="150"/>
      <c r="Y64" s="150"/>
      <c r="Z64" s="150"/>
    </row>
    <row r="65" spans="2:26" ht="19.95" customHeight="1" x14ac:dyDescent="0.3">
      <c r="B65" s="188"/>
      <c r="C65" s="190"/>
      <c r="D65" s="190"/>
      <c r="E65" s="190"/>
      <c r="F65" s="190"/>
      <c r="G65" s="238"/>
      <c r="H65" s="187"/>
      <c r="I65" s="187"/>
      <c r="J65" s="187"/>
      <c r="K65" s="187"/>
      <c r="L65" s="187"/>
      <c r="M65" s="190"/>
      <c r="N65" s="190"/>
    </row>
    <row r="66" spans="2:26" ht="19.95" customHeight="1" x14ac:dyDescent="0.3">
      <c r="B66" s="188"/>
      <c r="C66" s="190"/>
      <c r="D66" s="190"/>
      <c r="E66" s="190"/>
      <c r="F66" s="190"/>
      <c r="G66" s="238"/>
      <c r="H66" s="190"/>
      <c r="I66" s="190"/>
      <c r="J66" s="190"/>
      <c r="K66" s="190"/>
      <c r="L66" s="190"/>
      <c r="M66" s="190"/>
      <c r="N66" s="190"/>
    </row>
    <row r="67" spans="2:26" ht="19.95" customHeight="1" x14ac:dyDescent="0.3">
      <c r="B67" s="214" t="s">
        <v>215</v>
      </c>
      <c r="C67" s="228"/>
      <c r="D67" s="228"/>
      <c r="E67" s="228"/>
      <c r="F67" s="228"/>
      <c r="G67" s="236"/>
      <c r="H67" s="228"/>
      <c r="I67" s="228"/>
      <c r="J67" s="228"/>
      <c r="K67" s="228"/>
      <c r="L67" s="228"/>
      <c r="M67" s="228"/>
      <c r="N67" s="229"/>
      <c r="O67" s="150"/>
    </row>
    <row r="68" spans="2:26" ht="30" customHeight="1" x14ac:dyDescent="0.3">
      <c r="B68" s="575" t="s">
        <v>175</v>
      </c>
      <c r="C68" s="576" t="s">
        <v>264</v>
      </c>
      <c r="D68" s="576"/>
      <c r="E68" s="576"/>
      <c r="F68" s="576"/>
      <c r="G68" s="576" t="s">
        <v>265</v>
      </c>
      <c r="H68" s="576"/>
      <c r="I68" s="576"/>
      <c r="J68" s="576"/>
      <c r="K68" s="576" t="s">
        <v>266</v>
      </c>
      <c r="L68" s="576"/>
      <c r="M68" s="576"/>
      <c r="N68" s="576"/>
      <c r="O68" s="186"/>
    </row>
    <row r="69" spans="2:26" ht="30" customHeight="1" x14ac:dyDescent="0.3">
      <c r="B69" s="561"/>
      <c r="C69" s="216" t="s">
        <v>267</v>
      </c>
      <c r="D69" s="216" t="s">
        <v>193</v>
      </c>
      <c r="E69" s="216" t="s">
        <v>268</v>
      </c>
      <c r="F69" s="216" t="s">
        <v>140</v>
      </c>
      <c r="G69" s="216" t="s">
        <v>267</v>
      </c>
      <c r="H69" s="216" t="s">
        <v>193</v>
      </c>
      <c r="I69" s="216" t="s">
        <v>268</v>
      </c>
      <c r="J69" s="216" t="s">
        <v>140</v>
      </c>
      <c r="K69" s="216" t="s">
        <v>267</v>
      </c>
      <c r="L69" s="216" t="s">
        <v>193</v>
      </c>
      <c r="M69" s="216" t="s">
        <v>268</v>
      </c>
      <c r="N69" s="216" t="s">
        <v>140</v>
      </c>
      <c r="O69" s="186"/>
    </row>
    <row r="70" spans="2:26" ht="19.95" customHeight="1" x14ac:dyDescent="0.3">
      <c r="B70" s="230" t="s">
        <v>181</v>
      </c>
      <c r="C70" s="210">
        <v>5</v>
      </c>
      <c r="D70" s="210"/>
      <c r="E70" s="210"/>
      <c r="F70" s="314">
        <v>5</v>
      </c>
      <c r="G70" s="315">
        <v>35</v>
      </c>
      <c r="H70" s="210"/>
      <c r="I70" s="206"/>
      <c r="J70" s="280">
        <v>35</v>
      </c>
      <c r="K70" s="309"/>
      <c r="L70" s="309"/>
      <c r="M70" s="309"/>
      <c r="N70" s="280" t="s">
        <v>271</v>
      </c>
      <c r="O70" s="192"/>
      <c r="P70" s="192"/>
      <c r="Q70" s="192"/>
      <c r="R70" s="192"/>
      <c r="S70" s="192"/>
      <c r="T70" s="192"/>
      <c r="U70" s="192"/>
      <c r="V70" s="192"/>
      <c r="W70" s="192"/>
      <c r="X70" s="192"/>
      <c r="Y70" s="192"/>
      <c r="Z70" s="192"/>
    </row>
    <row r="71" spans="2:26" ht="19.95" customHeight="1" x14ac:dyDescent="0.3">
      <c r="B71" s="231" t="s">
        <v>182</v>
      </c>
      <c r="C71" s="209">
        <v>5</v>
      </c>
      <c r="D71" s="209"/>
      <c r="E71" s="209"/>
      <c r="F71" s="303">
        <v>5</v>
      </c>
      <c r="G71" s="316">
        <v>31</v>
      </c>
      <c r="H71" s="209"/>
      <c r="I71" s="208"/>
      <c r="J71" s="282">
        <v>31</v>
      </c>
      <c r="K71" s="211">
        <v>1</v>
      </c>
      <c r="L71" s="211"/>
      <c r="M71" s="211"/>
      <c r="N71" s="282">
        <v>1</v>
      </c>
      <c r="O71" s="192"/>
      <c r="P71" s="192"/>
      <c r="Q71" s="192"/>
      <c r="R71" s="192"/>
      <c r="S71" s="192"/>
      <c r="T71" s="192"/>
      <c r="U71" s="192"/>
      <c r="V71" s="192"/>
      <c r="W71" s="192"/>
      <c r="X71" s="192"/>
      <c r="Y71" s="192"/>
      <c r="Z71" s="192"/>
    </row>
    <row r="72" spans="2:26" ht="19.95" customHeight="1" x14ac:dyDescent="0.3">
      <c r="B72" s="231" t="s">
        <v>183</v>
      </c>
      <c r="C72" s="209">
        <v>1</v>
      </c>
      <c r="D72" s="209"/>
      <c r="E72" s="209"/>
      <c r="F72" s="303">
        <v>1</v>
      </c>
      <c r="G72" s="316">
        <v>8</v>
      </c>
      <c r="H72" s="209"/>
      <c r="I72" s="208"/>
      <c r="J72" s="282">
        <v>8</v>
      </c>
      <c r="K72" s="211"/>
      <c r="L72" s="211"/>
      <c r="M72" s="211"/>
      <c r="N72" s="282" t="s">
        <v>271</v>
      </c>
      <c r="O72" s="192"/>
      <c r="P72" s="192"/>
      <c r="Q72" s="192"/>
      <c r="R72" s="192"/>
      <c r="S72" s="192"/>
      <c r="T72" s="192"/>
      <c r="U72" s="192"/>
      <c r="V72" s="192"/>
      <c r="W72" s="192"/>
      <c r="X72" s="192"/>
      <c r="Y72" s="192"/>
      <c r="Z72" s="192"/>
    </row>
    <row r="73" spans="2:26" ht="19.95" customHeight="1" x14ac:dyDescent="0.3">
      <c r="B73" s="231" t="s">
        <v>184</v>
      </c>
      <c r="C73" s="209">
        <v>2</v>
      </c>
      <c r="D73" s="209"/>
      <c r="E73" s="209"/>
      <c r="F73" s="303">
        <v>2</v>
      </c>
      <c r="G73" s="316">
        <v>18</v>
      </c>
      <c r="H73" s="209"/>
      <c r="I73" s="208"/>
      <c r="J73" s="282">
        <v>18</v>
      </c>
      <c r="K73" s="211">
        <v>2</v>
      </c>
      <c r="L73" s="211"/>
      <c r="M73" s="211"/>
      <c r="N73" s="282">
        <v>2</v>
      </c>
      <c r="O73" s="192"/>
      <c r="P73" s="192"/>
      <c r="Q73" s="192"/>
      <c r="R73" s="192"/>
      <c r="S73" s="192"/>
      <c r="T73" s="192"/>
      <c r="U73" s="192"/>
      <c r="V73" s="192"/>
      <c r="W73" s="192"/>
      <c r="X73" s="192"/>
      <c r="Y73" s="192"/>
      <c r="Z73" s="192"/>
    </row>
    <row r="74" spans="2:26" ht="19.95" customHeight="1" x14ac:dyDescent="0.3">
      <c r="B74" s="231" t="s">
        <v>185</v>
      </c>
      <c r="C74" s="209">
        <v>3</v>
      </c>
      <c r="D74" s="209"/>
      <c r="E74" s="209"/>
      <c r="F74" s="303">
        <v>3</v>
      </c>
      <c r="G74" s="316">
        <v>12</v>
      </c>
      <c r="H74" s="209"/>
      <c r="I74" s="208"/>
      <c r="J74" s="282">
        <v>12</v>
      </c>
      <c r="K74" s="211"/>
      <c r="L74" s="211"/>
      <c r="M74" s="211"/>
      <c r="N74" s="282" t="s">
        <v>271</v>
      </c>
      <c r="O74" s="192"/>
      <c r="P74" s="192"/>
      <c r="Q74" s="192"/>
      <c r="R74" s="192"/>
      <c r="S74" s="192"/>
      <c r="T74" s="192"/>
      <c r="U74" s="192"/>
      <c r="V74" s="192"/>
      <c r="W74" s="192"/>
      <c r="X74" s="192"/>
      <c r="Y74" s="192"/>
      <c r="Z74" s="192"/>
    </row>
    <row r="75" spans="2:26" ht="19.95" customHeight="1" x14ac:dyDescent="0.3">
      <c r="B75" s="231" t="s">
        <v>186</v>
      </c>
      <c r="C75" s="209">
        <v>2</v>
      </c>
      <c r="D75" s="209"/>
      <c r="E75" s="209"/>
      <c r="F75" s="303">
        <v>2</v>
      </c>
      <c r="G75" s="316">
        <v>13</v>
      </c>
      <c r="H75" s="209"/>
      <c r="I75" s="208"/>
      <c r="J75" s="282">
        <v>13</v>
      </c>
      <c r="K75" s="211"/>
      <c r="L75" s="211"/>
      <c r="M75" s="211"/>
      <c r="N75" s="282" t="s">
        <v>271</v>
      </c>
      <c r="O75" s="192"/>
      <c r="P75" s="192"/>
      <c r="Q75" s="192"/>
      <c r="R75" s="192"/>
      <c r="S75" s="192"/>
      <c r="T75" s="192"/>
      <c r="U75" s="192"/>
      <c r="V75" s="192"/>
      <c r="W75" s="192"/>
      <c r="X75" s="192"/>
      <c r="Y75" s="192"/>
      <c r="Z75" s="192"/>
    </row>
    <row r="76" spans="2:26" ht="19.95" customHeight="1" x14ac:dyDescent="0.3">
      <c r="B76" s="231" t="s">
        <v>187</v>
      </c>
      <c r="C76" s="209">
        <v>3</v>
      </c>
      <c r="D76" s="209"/>
      <c r="E76" s="209"/>
      <c r="F76" s="303">
        <v>3</v>
      </c>
      <c r="G76" s="316">
        <v>16</v>
      </c>
      <c r="H76" s="209"/>
      <c r="I76" s="208"/>
      <c r="J76" s="282">
        <v>16</v>
      </c>
      <c r="K76" s="211">
        <v>1</v>
      </c>
      <c r="L76" s="211"/>
      <c r="M76" s="211"/>
      <c r="N76" s="282">
        <v>1</v>
      </c>
      <c r="O76" s="192"/>
      <c r="P76" s="192"/>
      <c r="Q76" s="192"/>
      <c r="R76" s="192"/>
      <c r="S76" s="192"/>
      <c r="T76" s="192"/>
      <c r="U76" s="192"/>
      <c r="V76" s="192"/>
      <c r="W76" s="192"/>
      <c r="X76" s="192"/>
      <c r="Y76" s="192"/>
      <c r="Z76" s="192"/>
    </row>
    <row r="77" spans="2:26" ht="19.95" customHeight="1" x14ac:dyDescent="0.3">
      <c r="B77" s="231" t="s">
        <v>188</v>
      </c>
      <c r="C77" s="209">
        <v>2</v>
      </c>
      <c r="D77" s="209"/>
      <c r="E77" s="209"/>
      <c r="F77" s="303">
        <v>2</v>
      </c>
      <c r="G77" s="316">
        <v>13</v>
      </c>
      <c r="H77" s="209"/>
      <c r="I77" s="208"/>
      <c r="J77" s="282">
        <v>13</v>
      </c>
      <c r="K77" s="211"/>
      <c r="L77" s="211"/>
      <c r="M77" s="211"/>
      <c r="N77" s="282" t="s">
        <v>271</v>
      </c>
      <c r="O77" s="192"/>
      <c r="P77" s="192"/>
      <c r="Q77" s="192"/>
      <c r="R77" s="192"/>
      <c r="S77" s="192"/>
      <c r="T77" s="192"/>
      <c r="U77" s="192"/>
      <c r="V77" s="192"/>
      <c r="W77" s="192"/>
      <c r="X77" s="192"/>
      <c r="Y77" s="192"/>
      <c r="Z77" s="192"/>
    </row>
    <row r="78" spans="2:26" ht="19.95" customHeight="1" x14ac:dyDescent="0.3">
      <c r="B78" s="231" t="s">
        <v>189</v>
      </c>
      <c r="C78" s="209">
        <v>8</v>
      </c>
      <c r="D78" s="209"/>
      <c r="E78" s="209"/>
      <c r="F78" s="303">
        <v>8</v>
      </c>
      <c r="G78" s="316">
        <v>337</v>
      </c>
      <c r="H78" s="209"/>
      <c r="I78" s="208"/>
      <c r="J78" s="282">
        <v>337</v>
      </c>
      <c r="K78" s="211">
        <v>14</v>
      </c>
      <c r="L78" s="211"/>
      <c r="M78" s="211"/>
      <c r="N78" s="282">
        <v>14</v>
      </c>
      <c r="O78" s="192"/>
      <c r="P78" s="192"/>
      <c r="Q78" s="192"/>
      <c r="R78" s="192"/>
      <c r="S78" s="192"/>
      <c r="T78" s="192"/>
      <c r="U78" s="192"/>
      <c r="V78" s="192"/>
      <c r="W78" s="192"/>
      <c r="X78" s="192"/>
      <c r="Y78" s="192"/>
      <c r="Z78" s="192"/>
    </row>
    <row r="79" spans="2:26" ht="19.95" customHeight="1" thickBot="1" x14ac:dyDescent="0.35">
      <c r="B79" s="317" t="s">
        <v>140</v>
      </c>
      <c r="C79" s="318">
        <f>SUM(C70:C78)</f>
        <v>31</v>
      </c>
      <c r="D79" s="318">
        <f t="shared" ref="D79:N79" si="12">SUM(D70:D78)</f>
        <v>0</v>
      </c>
      <c r="E79" s="318">
        <f t="shared" si="12"/>
        <v>0</v>
      </c>
      <c r="F79" s="318">
        <f t="shared" si="12"/>
        <v>31</v>
      </c>
      <c r="G79" s="319">
        <f t="shared" si="12"/>
        <v>483</v>
      </c>
      <c r="H79" s="318">
        <f t="shared" si="12"/>
        <v>0</v>
      </c>
      <c r="I79" s="265">
        <f t="shared" si="12"/>
        <v>0</v>
      </c>
      <c r="J79" s="297">
        <f t="shared" si="12"/>
        <v>483</v>
      </c>
      <c r="K79" s="297">
        <f t="shared" si="12"/>
        <v>18</v>
      </c>
      <c r="L79" s="297">
        <f t="shared" si="12"/>
        <v>0</v>
      </c>
      <c r="M79" s="297">
        <f t="shared" si="12"/>
        <v>0</v>
      </c>
      <c r="N79" s="297">
        <f t="shared" si="12"/>
        <v>18</v>
      </c>
      <c r="O79" s="192"/>
      <c r="P79" s="192"/>
      <c r="Q79" s="192"/>
      <c r="R79" s="192"/>
      <c r="S79" s="192"/>
      <c r="T79" s="192"/>
      <c r="U79" s="192"/>
      <c r="V79" s="192"/>
      <c r="W79" s="192"/>
      <c r="X79" s="192"/>
      <c r="Y79" s="192"/>
      <c r="Z79" s="192"/>
    </row>
    <row r="80" spans="2:26" ht="19.95" customHeight="1" x14ac:dyDescent="0.3">
      <c r="B80" s="188"/>
      <c r="C80" s="190"/>
      <c r="D80" s="190"/>
      <c r="E80" s="190"/>
      <c r="F80" s="190"/>
      <c r="G80" s="238"/>
      <c r="H80" s="190"/>
      <c r="I80" s="190"/>
      <c r="J80" s="190"/>
      <c r="K80" s="190"/>
      <c r="L80" s="190"/>
      <c r="M80" s="190"/>
      <c r="N80" s="190"/>
    </row>
    <row r="81" spans="2:26" ht="19.95" customHeight="1" x14ac:dyDescent="0.3">
      <c r="B81" s="188"/>
      <c r="C81" s="190"/>
      <c r="D81" s="190"/>
      <c r="E81" s="190"/>
      <c r="F81" s="190"/>
      <c r="G81" s="238"/>
      <c r="H81" s="187"/>
      <c r="I81" s="187"/>
      <c r="J81" s="187"/>
      <c r="K81" s="187"/>
      <c r="L81" s="187"/>
      <c r="M81" s="190"/>
      <c r="N81" s="190"/>
    </row>
    <row r="82" spans="2:26" ht="19.95" customHeight="1" x14ac:dyDescent="0.3">
      <c r="B82" s="214" t="s">
        <v>214</v>
      </c>
      <c r="C82" s="228"/>
      <c r="D82" s="228"/>
      <c r="E82" s="228"/>
      <c r="F82" s="228"/>
      <c r="G82" s="236"/>
      <c r="H82" s="228"/>
      <c r="I82" s="228"/>
      <c r="J82" s="228"/>
      <c r="K82" s="228"/>
      <c r="L82" s="228"/>
      <c r="M82" s="228"/>
      <c r="N82" s="229"/>
    </row>
    <row r="83" spans="2:26" ht="30" customHeight="1" x14ac:dyDescent="0.3">
      <c r="B83" s="575" t="s">
        <v>175</v>
      </c>
      <c r="C83" s="576" t="s">
        <v>264</v>
      </c>
      <c r="D83" s="576"/>
      <c r="E83" s="576"/>
      <c r="F83" s="576"/>
      <c r="G83" s="576" t="s">
        <v>265</v>
      </c>
      <c r="H83" s="576"/>
      <c r="I83" s="576"/>
      <c r="J83" s="576"/>
      <c r="K83" s="576" t="s">
        <v>266</v>
      </c>
      <c r="L83" s="576"/>
      <c r="M83" s="576"/>
      <c r="N83" s="576"/>
    </row>
    <row r="84" spans="2:26" ht="30" customHeight="1" x14ac:dyDescent="0.3">
      <c r="B84" s="561"/>
      <c r="C84" s="216" t="s">
        <v>267</v>
      </c>
      <c r="D84" s="216" t="s">
        <v>193</v>
      </c>
      <c r="E84" s="216" t="s">
        <v>268</v>
      </c>
      <c r="F84" s="216" t="s">
        <v>140</v>
      </c>
      <c r="G84" s="216" t="s">
        <v>267</v>
      </c>
      <c r="H84" s="216" t="s">
        <v>193</v>
      </c>
      <c r="I84" s="216" t="s">
        <v>268</v>
      </c>
      <c r="J84" s="216" t="s">
        <v>140</v>
      </c>
      <c r="K84" s="216" t="s">
        <v>267</v>
      </c>
      <c r="L84" s="216" t="s">
        <v>193</v>
      </c>
      <c r="M84" s="216" t="s">
        <v>268</v>
      </c>
      <c r="N84" s="216" t="s">
        <v>140</v>
      </c>
    </row>
    <row r="85" spans="2:26" ht="19.95" customHeight="1" x14ac:dyDescent="0.3">
      <c r="B85" s="230" t="s">
        <v>181</v>
      </c>
      <c r="C85" s="210"/>
      <c r="D85" s="210">
        <v>3</v>
      </c>
      <c r="E85" s="210"/>
      <c r="F85" s="314">
        <v>3</v>
      </c>
      <c r="G85" s="315"/>
      <c r="H85" s="210">
        <v>15</v>
      </c>
      <c r="I85" s="206"/>
      <c r="J85" s="280">
        <v>15</v>
      </c>
      <c r="K85" s="309"/>
      <c r="L85" s="309">
        <v>62</v>
      </c>
      <c r="M85" s="309"/>
      <c r="N85" s="280">
        <v>62</v>
      </c>
      <c r="O85" s="150"/>
      <c r="P85" s="150"/>
      <c r="Q85" s="150"/>
      <c r="R85" s="150"/>
      <c r="S85" s="150"/>
      <c r="T85" s="150"/>
      <c r="U85" s="150"/>
      <c r="V85" s="150"/>
      <c r="W85" s="150"/>
      <c r="X85" s="150"/>
      <c r="Y85" s="150"/>
      <c r="Z85" s="150"/>
    </row>
    <row r="86" spans="2:26" ht="19.95" customHeight="1" x14ac:dyDescent="0.3">
      <c r="B86" s="231" t="s">
        <v>182</v>
      </c>
      <c r="C86" s="209"/>
      <c r="D86" s="209">
        <v>7</v>
      </c>
      <c r="E86" s="209"/>
      <c r="F86" s="303">
        <v>7</v>
      </c>
      <c r="G86" s="316"/>
      <c r="H86" s="209">
        <v>18</v>
      </c>
      <c r="I86" s="208"/>
      <c r="J86" s="282">
        <v>18</v>
      </c>
      <c r="K86" s="211"/>
      <c r="L86" s="211">
        <v>176</v>
      </c>
      <c r="M86" s="211"/>
      <c r="N86" s="282">
        <v>176</v>
      </c>
      <c r="O86" s="150"/>
      <c r="P86" s="150"/>
      <c r="Q86" s="150"/>
      <c r="R86" s="150"/>
      <c r="S86" s="150"/>
      <c r="T86" s="150"/>
      <c r="U86" s="150"/>
      <c r="V86" s="150"/>
      <c r="W86" s="150"/>
      <c r="X86" s="150"/>
      <c r="Y86" s="150"/>
      <c r="Z86" s="150"/>
    </row>
    <row r="87" spans="2:26" ht="19.95" customHeight="1" x14ac:dyDescent="0.3">
      <c r="B87" s="231" t="s">
        <v>183</v>
      </c>
      <c r="C87" s="209"/>
      <c r="D87" s="209">
        <v>2</v>
      </c>
      <c r="E87" s="209"/>
      <c r="F87" s="303">
        <v>2</v>
      </c>
      <c r="G87" s="316"/>
      <c r="H87" s="209">
        <v>3</v>
      </c>
      <c r="I87" s="208"/>
      <c r="J87" s="282">
        <v>3</v>
      </c>
      <c r="K87" s="211"/>
      <c r="L87" s="211">
        <v>28</v>
      </c>
      <c r="M87" s="211"/>
      <c r="N87" s="282">
        <v>28</v>
      </c>
      <c r="O87" s="150"/>
      <c r="P87" s="150"/>
      <c r="Q87" s="150"/>
      <c r="R87" s="150"/>
      <c r="S87" s="150"/>
      <c r="T87" s="150"/>
      <c r="U87" s="150"/>
      <c r="V87" s="150"/>
      <c r="W87" s="150"/>
      <c r="X87" s="150"/>
      <c r="Y87" s="150"/>
      <c r="Z87" s="150"/>
    </row>
    <row r="88" spans="2:26" ht="19.95" customHeight="1" x14ac:dyDescent="0.3">
      <c r="B88" s="231" t="s">
        <v>184</v>
      </c>
      <c r="C88" s="209"/>
      <c r="D88" s="209">
        <v>2</v>
      </c>
      <c r="E88" s="209"/>
      <c r="F88" s="303">
        <v>2</v>
      </c>
      <c r="G88" s="316"/>
      <c r="H88" s="209">
        <v>3</v>
      </c>
      <c r="I88" s="208"/>
      <c r="J88" s="282">
        <v>3</v>
      </c>
      <c r="K88" s="211"/>
      <c r="L88" s="211">
        <v>26</v>
      </c>
      <c r="M88" s="211"/>
      <c r="N88" s="282">
        <v>26</v>
      </c>
      <c r="O88" s="150"/>
      <c r="P88" s="150"/>
      <c r="Q88" s="150"/>
      <c r="R88" s="150"/>
      <c r="S88" s="150"/>
      <c r="T88" s="150"/>
      <c r="U88" s="150"/>
      <c r="V88" s="150"/>
      <c r="W88" s="150"/>
      <c r="X88" s="150"/>
      <c r="Y88" s="150"/>
      <c r="Z88" s="150"/>
    </row>
    <row r="89" spans="2:26" ht="19.95" customHeight="1" x14ac:dyDescent="0.3">
      <c r="B89" s="231" t="s">
        <v>185</v>
      </c>
      <c r="C89" s="209"/>
      <c r="D89" s="209">
        <v>1</v>
      </c>
      <c r="E89" s="209"/>
      <c r="F89" s="303">
        <v>1</v>
      </c>
      <c r="G89" s="316"/>
      <c r="H89" s="209">
        <v>2</v>
      </c>
      <c r="I89" s="208"/>
      <c r="J89" s="282">
        <v>2</v>
      </c>
      <c r="K89" s="211"/>
      <c r="L89" s="211">
        <v>12</v>
      </c>
      <c r="M89" s="211"/>
      <c r="N89" s="282">
        <v>12</v>
      </c>
      <c r="O89" s="150"/>
      <c r="P89" s="150"/>
      <c r="Q89" s="150"/>
      <c r="R89" s="150"/>
      <c r="S89" s="150"/>
      <c r="T89" s="150"/>
      <c r="U89" s="150"/>
      <c r="V89" s="150"/>
      <c r="W89" s="150"/>
      <c r="X89" s="150"/>
      <c r="Y89" s="150"/>
      <c r="Z89" s="150"/>
    </row>
    <row r="90" spans="2:26" ht="19.95" customHeight="1" x14ac:dyDescent="0.3">
      <c r="B90" s="231" t="s">
        <v>186</v>
      </c>
      <c r="C90" s="209"/>
      <c r="D90" s="209">
        <v>2</v>
      </c>
      <c r="E90" s="209"/>
      <c r="F90" s="303">
        <v>2</v>
      </c>
      <c r="G90" s="316"/>
      <c r="H90" s="209">
        <v>4</v>
      </c>
      <c r="I90" s="208"/>
      <c r="J90" s="282">
        <v>4</v>
      </c>
      <c r="K90" s="211"/>
      <c r="L90" s="211">
        <v>15</v>
      </c>
      <c r="M90" s="211"/>
      <c r="N90" s="282">
        <v>15</v>
      </c>
      <c r="O90" s="150"/>
      <c r="P90" s="150"/>
      <c r="Q90" s="150"/>
      <c r="R90" s="150"/>
      <c r="S90" s="150"/>
      <c r="T90" s="150"/>
      <c r="U90" s="150"/>
      <c r="V90" s="150"/>
      <c r="W90" s="150"/>
      <c r="X90" s="150"/>
      <c r="Y90" s="150"/>
      <c r="Z90" s="150"/>
    </row>
    <row r="91" spans="2:26" ht="19.95" customHeight="1" x14ac:dyDescent="0.3">
      <c r="B91" s="231" t="s">
        <v>187</v>
      </c>
      <c r="C91" s="209"/>
      <c r="D91" s="209">
        <v>2</v>
      </c>
      <c r="E91" s="209"/>
      <c r="F91" s="303">
        <v>2</v>
      </c>
      <c r="G91" s="316"/>
      <c r="H91" s="209">
        <v>1</v>
      </c>
      <c r="I91" s="208"/>
      <c r="J91" s="282">
        <v>1</v>
      </c>
      <c r="K91" s="211"/>
      <c r="L91" s="211">
        <v>11</v>
      </c>
      <c r="M91" s="211"/>
      <c r="N91" s="282">
        <v>11</v>
      </c>
      <c r="O91" s="150"/>
      <c r="P91" s="150"/>
      <c r="Q91" s="150"/>
      <c r="R91" s="150"/>
      <c r="S91" s="150"/>
      <c r="T91" s="150"/>
      <c r="U91" s="150"/>
      <c r="V91" s="150"/>
      <c r="W91" s="150"/>
      <c r="X91" s="150"/>
      <c r="Y91" s="150"/>
      <c r="Z91" s="150"/>
    </row>
    <row r="92" spans="2:26" ht="19.95" customHeight="1" x14ac:dyDescent="0.3">
      <c r="B92" s="231" t="s">
        <v>188</v>
      </c>
      <c r="C92" s="209"/>
      <c r="D92" s="209">
        <v>1</v>
      </c>
      <c r="E92" s="209"/>
      <c r="F92" s="303">
        <v>1</v>
      </c>
      <c r="G92" s="316"/>
      <c r="H92" s="209">
        <v>3</v>
      </c>
      <c r="I92" s="208"/>
      <c r="J92" s="282">
        <v>3</v>
      </c>
      <c r="K92" s="211"/>
      <c r="L92" s="211">
        <v>34</v>
      </c>
      <c r="M92" s="211"/>
      <c r="N92" s="282">
        <v>34</v>
      </c>
      <c r="O92" s="150"/>
      <c r="P92" s="150"/>
      <c r="Q92" s="150"/>
      <c r="R92" s="150"/>
      <c r="S92" s="150"/>
      <c r="T92" s="150"/>
      <c r="U92" s="150"/>
      <c r="V92" s="150"/>
      <c r="W92" s="150"/>
      <c r="X92" s="150"/>
      <c r="Y92" s="150"/>
      <c r="Z92" s="150"/>
    </row>
    <row r="93" spans="2:26" ht="19.95" customHeight="1" x14ac:dyDescent="0.3">
      <c r="B93" s="231" t="s">
        <v>189</v>
      </c>
      <c r="C93" s="209"/>
      <c r="D93" s="209">
        <v>7</v>
      </c>
      <c r="E93" s="209"/>
      <c r="F93" s="303">
        <v>7</v>
      </c>
      <c r="G93" s="316"/>
      <c r="H93" s="209">
        <v>59</v>
      </c>
      <c r="I93" s="208"/>
      <c r="J93" s="282">
        <v>59</v>
      </c>
      <c r="K93" s="211"/>
      <c r="L93" s="211">
        <v>203</v>
      </c>
      <c r="M93" s="211"/>
      <c r="N93" s="282">
        <v>203</v>
      </c>
      <c r="O93" s="150"/>
      <c r="P93" s="150"/>
      <c r="Q93" s="150"/>
      <c r="R93" s="150"/>
      <c r="S93" s="150"/>
      <c r="T93" s="150"/>
      <c r="U93" s="150"/>
      <c r="V93" s="150"/>
      <c r="W93" s="150"/>
      <c r="X93" s="150"/>
      <c r="Y93" s="150"/>
      <c r="Z93" s="150"/>
    </row>
    <row r="94" spans="2:26" ht="19.95" customHeight="1" thickBot="1" x14ac:dyDescent="0.35">
      <c r="B94" s="317" t="s">
        <v>140</v>
      </c>
      <c r="C94" s="318"/>
      <c r="D94" s="318">
        <f>SUM(D85:D93)</f>
        <v>27</v>
      </c>
      <c r="E94" s="318"/>
      <c r="F94" s="318">
        <f>SUM(F85:F93)</f>
        <v>27</v>
      </c>
      <c r="G94" s="319"/>
      <c r="H94" s="318">
        <f>SUM(H85:H93)</f>
        <v>108</v>
      </c>
      <c r="I94" s="265"/>
      <c r="J94" s="297">
        <f>SUM(J85:J93)</f>
        <v>108</v>
      </c>
      <c r="K94" s="297"/>
      <c r="L94" s="297">
        <f>SUM(L85:L93)</f>
        <v>567</v>
      </c>
      <c r="M94" s="297"/>
      <c r="N94" s="297">
        <f>SUM(N85:N93)</f>
        <v>567</v>
      </c>
      <c r="O94" s="150"/>
      <c r="P94" s="150"/>
      <c r="Q94" s="150"/>
      <c r="R94" s="150"/>
      <c r="S94" s="150"/>
      <c r="T94" s="150"/>
      <c r="U94" s="150"/>
      <c r="V94" s="150"/>
      <c r="W94" s="150"/>
      <c r="X94" s="150"/>
      <c r="Y94" s="150"/>
      <c r="Z94" s="150"/>
    </row>
    <row r="95" spans="2:26" ht="19.95" customHeight="1" x14ac:dyDescent="0.3">
      <c r="B95" s="188"/>
      <c r="C95" s="190"/>
      <c r="D95" s="190"/>
      <c r="E95" s="190"/>
      <c r="F95" s="190"/>
      <c r="G95" s="238"/>
      <c r="H95" s="187"/>
      <c r="I95" s="187"/>
      <c r="J95" s="187"/>
      <c r="K95" s="187"/>
      <c r="L95" s="187"/>
      <c r="M95" s="190"/>
      <c r="N95" s="190"/>
    </row>
    <row r="96" spans="2:26" ht="19.95" customHeight="1" x14ac:dyDescent="0.25">
      <c r="B96" s="188"/>
      <c r="C96" s="190"/>
      <c r="D96" s="190"/>
      <c r="E96" s="190"/>
      <c r="F96" s="190"/>
      <c r="G96" s="238"/>
      <c r="H96" s="187"/>
      <c r="I96" s="187"/>
      <c r="J96" s="187"/>
      <c r="K96" s="187"/>
      <c r="L96" s="187"/>
      <c r="M96" s="190"/>
      <c r="N96" s="190"/>
      <c r="O96" s="5"/>
    </row>
    <row r="97" spans="2:26" ht="19.95" customHeight="1" x14ac:dyDescent="0.3">
      <c r="B97" s="188"/>
      <c r="C97" s="190"/>
      <c r="D97" s="190"/>
      <c r="E97" s="190"/>
      <c r="F97" s="190"/>
      <c r="G97" s="238"/>
      <c r="H97" s="187"/>
      <c r="I97" s="187"/>
      <c r="J97" s="187"/>
      <c r="K97" s="187"/>
      <c r="L97" s="187"/>
      <c r="M97" s="190"/>
      <c r="N97" s="190"/>
    </row>
    <row r="98" spans="2:26" ht="19.95" customHeight="1" x14ac:dyDescent="0.3">
      <c r="B98" s="214" t="s">
        <v>216</v>
      </c>
      <c r="C98" s="228"/>
      <c r="D98" s="228"/>
      <c r="E98" s="228"/>
      <c r="F98" s="228"/>
      <c r="G98" s="236"/>
      <c r="H98" s="228"/>
      <c r="I98" s="228"/>
      <c r="J98" s="228"/>
      <c r="K98" s="228"/>
      <c r="L98" s="228"/>
      <c r="M98" s="228"/>
      <c r="N98" s="229"/>
    </row>
    <row r="99" spans="2:26" ht="30" customHeight="1" x14ac:dyDescent="0.3">
      <c r="B99" s="575" t="s">
        <v>175</v>
      </c>
      <c r="C99" s="576" t="s">
        <v>264</v>
      </c>
      <c r="D99" s="576"/>
      <c r="E99" s="576"/>
      <c r="F99" s="576"/>
      <c r="G99" s="576" t="s">
        <v>265</v>
      </c>
      <c r="H99" s="576"/>
      <c r="I99" s="576"/>
      <c r="J99" s="576"/>
      <c r="K99" s="576" t="s">
        <v>266</v>
      </c>
      <c r="L99" s="576"/>
      <c r="M99" s="576"/>
      <c r="N99" s="576"/>
    </row>
    <row r="100" spans="2:26" ht="30" customHeight="1" x14ac:dyDescent="0.3">
      <c r="B100" s="561"/>
      <c r="C100" s="216" t="s">
        <v>267</v>
      </c>
      <c r="D100" s="216" t="s">
        <v>193</v>
      </c>
      <c r="E100" s="216" t="s">
        <v>268</v>
      </c>
      <c r="F100" s="216" t="s">
        <v>140</v>
      </c>
      <c r="G100" s="216" t="s">
        <v>267</v>
      </c>
      <c r="H100" s="216" t="s">
        <v>193</v>
      </c>
      <c r="I100" s="216" t="s">
        <v>268</v>
      </c>
      <c r="J100" s="216" t="s">
        <v>140</v>
      </c>
      <c r="K100" s="216" t="s">
        <v>267</v>
      </c>
      <c r="L100" s="216" t="s">
        <v>193</v>
      </c>
      <c r="M100" s="216" t="s">
        <v>268</v>
      </c>
      <c r="N100" s="216" t="s">
        <v>140</v>
      </c>
    </row>
    <row r="101" spans="2:26" ht="19.95" customHeight="1" x14ac:dyDescent="0.3">
      <c r="B101" s="230" t="s">
        <v>181</v>
      </c>
      <c r="C101" s="210"/>
      <c r="D101" s="210">
        <v>8</v>
      </c>
      <c r="E101" s="210"/>
      <c r="F101" s="314">
        <v>8</v>
      </c>
      <c r="G101" s="315"/>
      <c r="H101" s="210">
        <v>37</v>
      </c>
      <c r="I101" s="206"/>
      <c r="J101" s="280">
        <v>37</v>
      </c>
      <c r="K101" s="309"/>
      <c r="L101" s="309">
        <v>33</v>
      </c>
      <c r="M101" s="309"/>
      <c r="N101" s="280">
        <v>33</v>
      </c>
      <c r="O101" s="150"/>
      <c r="P101" s="150"/>
      <c r="Q101" s="150"/>
      <c r="R101" s="150"/>
      <c r="S101" s="150"/>
      <c r="T101" s="150"/>
      <c r="U101" s="150"/>
      <c r="V101" s="150"/>
      <c r="W101" s="150"/>
      <c r="X101" s="150"/>
      <c r="Y101" s="150"/>
      <c r="Z101" s="150"/>
    </row>
    <row r="102" spans="2:26" ht="19.95" customHeight="1" x14ac:dyDescent="0.3">
      <c r="B102" s="231" t="s">
        <v>182</v>
      </c>
      <c r="C102" s="209"/>
      <c r="D102" s="209">
        <v>8</v>
      </c>
      <c r="E102" s="209"/>
      <c r="F102" s="303">
        <v>8</v>
      </c>
      <c r="G102" s="316"/>
      <c r="H102" s="209">
        <v>34</v>
      </c>
      <c r="I102" s="208"/>
      <c r="J102" s="282">
        <v>34</v>
      </c>
      <c r="K102" s="211"/>
      <c r="L102" s="211">
        <v>14</v>
      </c>
      <c r="M102" s="211"/>
      <c r="N102" s="282">
        <v>14</v>
      </c>
      <c r="O102" s="150"/>
      <c r="P102" s="150"/>
      <c r="Q102" s="150"/>
      <c r="R102" s="150"/>
      <c r="S102" s="150"/>
      <c r="T102" s="150"/>
      <c r="U102" s="150"/>
      <c r="V102" s="150"/>
      <c r="W102" s="150"/>
      <c r="X102" s="150"/>
      <c r="Y102" s="150"/>
      <c r="Z102" s="150"/>
    </row>
    <row r="103" spans="2:26" ht="19.95" customHeight="1" x14ac:dyDescent="0.3">
      <c r="B103" s="231" t="s">
        <v>183</v>
      </c>
      <c r="C103" s="209"/>
      <c r="D103" s="209">
        <v>5</v>
      </c>
      <c r="E103" s="209"/>
      <c r="F103" s="303">
        <v>5</v>
      </c>
      <c r="G103" s="316"/>
      <c r="H103" s="209">
        <v>30</v>
      </c>
      <c r="I103" s="208"/>
      <c r="J103" s="282">
        <v>30</v>
      </c>
      <c r="K103" s="211"/>
      <c r="L103" s="211">
        <v>122</v>
      </c>
      <c r="M103" s="211"/>
      <c r="N103" s="282">
        <v>122</v>
      </c>
      <c r="O103" s="150"/>
      <c r="P103" s="150"/>
      <c r="Q103" s="150"/>
      <c r="R103" s="150"/>
      <c r="S103" s="150"/>
      <c r="T103" s="150"/>
      <c r="U103" s="150"/>
      <c r="V103" s="150"/>
      <c r="W103" s="150"/>
      <c r="X103" s="150"/>
      <c r="Y103" s="150"/>
      <c r="Z103" s="150"/>
    </row>
    <row r="104" spans="2:26" ht="19.95" customHeight="1" x14ac:dyDescent="0.3">
      <c r="B104" s="231" t="s">
        <v>184</v>
      </c>
      <c r="C104" s="209"/>
      <c r="D104" s="209">
        <v>4</v>
      </c>
      <c r="E104" s="209"/>
      <c r="F104" s="303">
        <v>4</v>
      </c>
      <c r="G104" s="316"/>
      <c r="H104" s="209">
        <v>32</v>
      </c>
      <c r="I104" s="208"/>
      <c r="J104" s="282">
        <v>32</v>
      </c>
      <c r="K104" s="211"/>
      <c r="L104" s="211">
        <v>94</v>
      </c>
      <c r="M104" s="211"/>
      <c r="N104" s="282">
        <v>94</v>
      </c>
      <c r="O104" s="150"/>
      <c r="P104" s="150"/>
      <c r="Q104" s="150"/>
      <c r="R104" s="150"/>
      <c r="S104" s="150"/>
      <c r="T104" s="150"/>
      <c r="U104" s="150"/>
      <c r="V104" s="150"/>
      <c r="W104" s="150"/>
      <c r="X104" s="150"/>
      <c r="Y104" s="150"/>
      <c r="Z104" s="150"/>
    </row>
    <row r="105" spans="2:26" ht="19.95" customHeight="1" x14ac:dyDescent="0.3">
      <c r="B105" s="231" t="s">
        <v>185</v>
      </c>
      <c r="C105" s="209"/>
      <c r="D105" s="209">
        <v>6</v>
      </c>
      <c r="E105" s="209"/>
      <c r="F105" s="303">
        <v>6</v>
      </c>
      <c r="G105" s="316"/>
      <c r="H105" s="209">
        <v>37</v>
      </c>
      <c r="I105" s="208"/>
      <c r="J105" s="282">
        <v>37</v>
      </c>
      <c r="K105" s="211"/>
      <c r="L105" s="211">
        <v>197</v>
      </c>
      <c r="M105" s="211"/>
      <c r="N105" s="282">
        <v>197</v>
      </c>
      <c r="O105" s="150"/>
      <c r="P105" s="150"/>
      <c r="Q105" s="150"/>
      <c r="R105" s="150"/>
      <c r="S105" s="150"/>
      <c r="T105" s="150"/>
      <c r="U105" s="150"/>
      <c r="V105" s="150"/>
      <c r="W105" s="150"/>
      <c r="X105" s="150"/>
      <c r="Y105" s="150"/>
      <c r="Z105" s="150"/>
    </row>
    <row r="106" spans="2:26" ht="19.95" customHeight="1" x14ac:dyDescent="0.3">
      <c r="B106" s="231" t="s">
        <v>186</v>
      </c>
      <c r="C106" s="209"/>
      <c r="D106" s="209">
        <v>6</v>
      </c>
      <c r="E106" s="209"/>
      <c r="F106" s="303">
        <v>6</v>
      </c>
      <c r="G106" s="316"/>
      <c r="H106" s="209">
        <v>34</v>
      </c>
      <c r="I106" s="208"/>
      <c r="J106" s="282">
        <v>34</v>
      </c>
      <c r="K106" s="211"/>
      <c r="L106" s="211">
        <v>80</v>
      </c>
      <c r="M106" s="211"/>
      <c r="N106" s="282">
        <v>80</v>
      </c>
      <c r="O106" s="150"/>
      <c r="P106" s="150"/>
      <c r="Q106" s="150"/>
      <c r="R106" s="150"/>
      <c r="S106" s="150"/>
      <c r="T106" s="150"/>
      <c r="U106" s="150"/>
      <c r="V106" s="150"/>
      <c r="W106" s="150"/>
      <c r="X106" s="150"/>
      <c r="Y106" s="150"/>
      <c r="Z106" s="150"/>
    </row>
    <row r="107" spans="2:26" ht="19.95" customHeight="1" x14ac:dyDescent="0.3">
      <c r="B107" s="231" t="s">
        <v>187</v>
      </c>
      <c r="C107" s="209"/>
      <c r="D107" s="209">
        <v>9</v>
      </c>
      <c r="E107" s="209"/>
      <c r="F107" s="303">
        <v>9</v>
      </c>
      <c r="G107" s="316"/>
      <c r="H107" s="209">
        <v>43</v>
      </c>
      <c r="I107" s="208"/>
      <c r="J107" s="282">
        <v>43</v>
      </c>
      <c r="K107" s="211"/>
      <c r="L107" s="211">
        <v>349</v>
      </c>
      <c r="M107" s="211"/>
      <c r="N107" s="282">
        <v>349</v>
      </c>
      <c r="O107" s="150"/>
      <c r="P107" s="150"/>
      <c r="Q107" s="150"/>
      <c r="R107" s="150"/>
      <c r="S107" s="150"/>
      <c r="T107" s="150"/>
      <c r="U107" s="150"/>
      <c r="V107" s="150"/>
      <c r="W107" s="150"/>
      <c r="X107" s="150"/>
      <c r="Y107" s="150"/>
      <c r="Z107" s="150"/>
    </row>
    <row r="108" spans="2:26" ht="19.95" customHeight="1" x14ac:dyDescent="0.3">
      <c r="B108" s="231" t="s">
        <v>188</v>
      </c>
      <c r="C108" s="209"/>
      <c r="D108" s="209">
        <v>6</v>
      </c>
      <c r="E108" s="209"/>
      <c r="F108" s="303">
        <v>6</v>
      </c>
      <c r="G108" s="316"/>
      <c r="H108" s="209">
        <v>32</v>
      </c>
      <c r="I108" s="208"/>
      <c r="J108" s="282">
        <v>32</v>
      </c>
      <c r="K108" s="211"/>
      <c r="L108" s="211">
        <v>258</v>
      </c>
      <c r="M108" s="211"/>
      <c r="N108" s="282">
        <v>258</v>
      </c>
      <c r="O108" s="150"/>
      <c r="P108" s="150"/>
      <c r="Q108" s="150"/>
      <c r="R108" s="150"/>
      <c r="S108" s="150"/>
      <c r="T108" s="150"/>
      <c r="U108" s="150"/>
      <c r="V108" s="150"/>
      <c r="W108" s="150"/>
      <c r="X108" s="150"/>
      <c r="Y108" s="150"/>
      <c r="Z108" s="150"/>
    </row>
    <row r="109" spans="2:26" ht="19.95" customHeight="1" x14ac:dyDescent="0.3">
      <c r="B109" s="231" t="s">
        <v>189</v>
      </c>
      <c r="C109" s="209"/>
      <c r="D109" s="209">
        <v>17</v>
      </c>
      <c r="E109" s="209"/>
      <c r="F109" s="303">
        <v>17</v>
      </c>
      <c r="G109" s="316"/>
      <c r="H109" s="209">
        <v>128</v>
      </c>
      <c r="I109" s="208"/>
      <c r="J109" s="282">
        <v>128</v>
      </c>
      <c r="K109" s="211"/>
      <c r="L109" s="211">
        <v>436</v>
      </c>
      <c r="M109" s="211"/>
      <c r="N109" s="282">
        <v>436</v>
      </c>
      <c r="O109" s="150"/>
      <c r="P109" s="150"/>
      <c r="Q109" s="150"/>
      <c r="R109" s="150"/>
      <c r="S109" s="150"/>
      <c r="T109" s="150"/>
      <c r="U109" s="150"/>
      <c r="V109" s="150"/>
      <c r="W109" s="150"/>
      <c r="X109" s="150"/>
      <c r="Y109" s="150"/>
      <c r="Z109" s="150"/>
    </row>
    <row r="110" spans="2:26" ht="19.95" customHeight="1" thickBot="1" x14ac:dyDescent="0.35">
      <c r="B110" s="317" t="s">
        <v>140</v>
      </c>
      <c r="C110" s="318"/>
      <c r="D110" s="318">
        <f>SUM(D101:D109)</f>
        <v>69</v>
      </c>
      <c r="E110" s="318"/>
      <c r="F110" s="318">
        <f>SUM(F101:F109)</f>
        <v>69</v>
      </c>
      <c r="G110" s="319"/>
      <c r="H110" s="318">
        <f>SUM(H101:H109)</f>
        <v>407</v>
      </c>
      <c r="I110" s="265"/>
      <c r="J110" s="297">
        <f>SUM(J101:J109)</f>
        <v>407</v>
      </c>
      <c r="K110" s="297"/>
      <c r="L110" s="297">
        <f>SUM(L101:L109)</f>
        <v>1583</v>
      </c>
      <c r="M110" s="297"/>
      <c r="N110" s="297">
        <f>SUM(N101:N109)</f>
        <v>1583</v>
      </c>
      <c r="O110" s="150"/>
      <c r="P110" s="150"/>
      <c r="Q110" s="150"/>
      <c r="R110" s="150"/>
      <c r="S110" s="150"/>
      <c r="T110" s="150"/>
      <c r="U110" s="150"/>
      <c r="V110" s="150"/>
      <c r="W110" s="150"/>
      <c r="X110" s="150"/>
      <c r="Y110" s="150"/>
      <c r="Z110" s="150"/>
    </row>
    <row r="111" spans="2:26" ht="19.95" customHeight="1" x14ac:dyDescent="0.3">
      <c r="B111" s="188"/>
      <c r="C111" s="190"/>
      <c r="D111" s="190"/>
      <c r="E111" s="190"/>
      <c r="F111" s="193"/>
      <c r="G111" s="238"/>
      <c r="H111" s="190"/>
      <c r="I111" s="190"/>
      <c r="J111" s="193"/>
      <c r="K111" s="190"/>
      <c r="L111" s="190"/>
      <c r="M111" s="190"/>
      <c r="N111" s="193"/>
    </row>
    <row r="112" spans="2:26" ht="19.95" customHeight="1" x14ac:dyDescent="0.3">
      <c r="B112" s="188"/>
      <c r="C112" s="190"/>
      <c r="D112" s="190"/>
      <c r="E112" s="190"/>
      <c r="F112" s="193"/>
      <c r="G112" s="238"/>
      <c r="H112" s="188"/>
      <c r="I112" s="188"/>
      <c r="J112" s="188"/>
      <c r="K112" s="188"/>
      <c r="L112" s="188"/>
      <c r="M112" s="190"/>
      <c r="N112" s="193"/>
    </row>
    <row r="113" spans="2:26" ht="19.95" customHeight="1" x14ac:dyDescent="0.3">
      <c r="B113" s="214" t="s">
        <v>237</v>
      </c>
      <c r="C113" s="228"/>
      <c r="D113" s="228"/>
      <c r="E113" s="228"/>
      <c r="F113" s="228"/>
      <c r="G113" s="236"/>
      <c r="H113" s="228"/>
      <c r="I113" s="228"/>
      <c r="J113" s="228"/>
      <c r="K113" s="228"/>
      <c r="L113" s="228"/>
      <c r="M113" s="228"/>
      <c r="N113" s="229"/>
    </row>
    <row r="114" spans="2:26" ht="30" customHeight="1" x14ac:dyDescent="0.3">
      <c r="B114" s="575" t="s">
        <v>175</v>
      </c>
      <c r="C114" s="576" t="s">
        <v>264</v>
      </c>
      <c r="D114" s="576"/>
      <c r="E114" s="576"/>
      <c r="F114" s="576"/>
      <c r="G114" s="576" t="s">
        <v>265</v>
      </c>
      <c r="H114" s="576"/>
      <c r="I114" s="576"/>
      <c r="J114" s="576"/>
      <c r="K114" s="576" t="s">
        <v>266</v>
      </c>
      <c r="L114" s="576"/>
      <c r="M114" s="576"/>
      <c r="N114" s="576"/>
    </row>
    <row r="115" spans="2:26" ht="30" customHeight="1" x14ac:dyDescent="0.3">
      <c r="B115" s="561"/>
      <c r="C115" s="216" t="s">
        <v>267</v>
      </c>
      <c r="D115" s="216" t="s">
        <v>193</v>
      </c>
      <c r="E115" s="216" t="s">
        <v>268</v>
      </c>
      <c r="F115" s="216" t="s">
        <v>140</v>
      </c>
      <c r="G115" s="216" t="s">
        <v>267</v>
      </c>
      <c r="H115" s="216" t="s">
        <v>193</v>
      </c>
      <c r="I115" s="216" t="s">
        <v>268</v>
      </c>
      <c r="J115" s="216" t="s">
        <v>140</v>
      </c>
      <c r="K115" s="216" t="s">
        <v>267</v>
      </c>
      <c r="L115" s="216" t="s">
        <v>193</v>
      </c>
      <c r="M115" s="216" t="s">
        <v>268</v>
      </c>
      <c r="N115" s="216" t="s">
        <v>140</v>
      </c>
    </row>
    <row r="116" spans="2:26" ht="19.95" customHeight="1" x14ac:dyDescent="0.3">
      <c r="B116" s="230" t="s">
        <v>181</v>
      </c>
      <c r="C116" s="210"/>
      <c r="D116" s="210">
        <v>13</v>
      </c>
      <c r="E116" s="210"/>
      <c r="F116" s="314">
        <v>13</v>
      </c>
      <c r="G116" s="315"/>
      <c r="H116" s="210">
        <v>88</v>
      </c>
      <c r="I116" s="206"/>
      <c r="J116" s="280">
        <v>88</v>
      </c>
      <c r="K116" s="309"/>
      <c r="L116" s="309">
        <v>310</v>
      </c>
      <c r="M116" s="309"/>
      <c r="N116" s="280">
        <v>310</v>
      </c>
      <c r="O116" s="150"/>
      <c r="P116" s="150"/>
      <c r="Q116" s="150"/>
      <c r="R116" s="150"/>
      <c r="S116" s="150"/>
      <c r="T116" s="150"/>
      <c r="U116" s="150"/>
      <c r="V116" s="150"/>
      <c r="W116" s="150"/>
      <c r="X116" s="150"/>
      <c r="Y116" s="150"/>
      <c r="Z116" s="150"/>
    </row>
    <row r="117" spans="2:26" ht="19.95" customHeight="1" x14ac:dyDescent="0.3">
      <c r="B117" s="231" t="s">
        <v>182</v>
      </c>
      <c r="C117" s="209"/>
      <c r="D117" s="209">
        <v>4</v>
      </c>
      <c r="E117" s="209"/>
      <c r="F117" s="303">
        <v>4</v>
      </c>
      <c r="G117" s="316"/>
      <c r="H117" s="209">
        <v>35</v>
      </c>
      <c r="I117" s="208"/>
      <c r="J117" s="282">
        <v>35</v>
      </c>
      <c r="K117" s="211"/>
      <c r="L117" s="211">
        <v>104</v>
      </c>
      <c r="M117" s="211"/>
      <c r="N117" s="282">
        <v>104</v>
      </c>
      <c r="O117" s="150"/>
      <c r="P117" s="150"/>
      <c r="Q117" s="150"/>
      <c r="R117" s="150"/>
      <c r="S117" s="150"/>
      <c r="T117" s="150"/>
      <c r="U117" s="150"/>
      <c r="V117" s="150"/>
      <c r="W117" s="150"/>
      <c r="X117" s="150"/>
      <c r="Y117" s="150"/>
      <c r="Z117" s="150"/>
    </row>
    <row r="118" spans="2:26" ht="19.95" customHeight="1" x14ac:dyDescent="0.3">
      <c r="B118" s="231" t="s">
        <v>183</v>
      </c>
      <c r="C118" s="209"/>
      <c r="D118" s="209">
        <v>4</v>
      </c>
      <c r="E118" s="209"/>
      <c r="F118" s="303">
        <v>4</v>
      </c>
      <c r="G118" s="316"/>
      <c r="H118" s="209">
        <v>31</v>
      </c>
      <c r="I118" s="208"/>
      <c r="J118" s="282">
        <v>31</v>
      </c>
      <c r="K118" s="211"/>
      <c r="L118" s="211">
        <v>151</v>
      </c>
      <c r="M118" s="211"/>
      <c r="N118" s="282">
        <v>151</v>
      </c>
      <c r="O118" s="150"/>
      <c r="P118" s="150"/>
      <c r="Q118" s="150"/>
      <c r="R118" s="150"/>
      <c r="S118" s="150"/>
      <c r="T118" s="150"/>
      <c r="U118" s="150"/>
      <c r="V118" s="150"/>
      <c r="W118" s="150"/>
      <c r="X118" s="150"/>
      <c r="Y118" s="150"/>
      <c r="Z118" s="150"/>
    </row>
    <row r="119" spans="2:26" ht="19.95" customHeight="1" x14ac:dyDescent="0.3">
      <c r="B119" s="231" t="s">
        <v>184</v>
      </c>
      <c r="C119" s="209"/>
      <c r="D119" s="209">
        <v>12</v>
      </c>
      <c r="E119" s="209"/>
      <c r="F119" s="303">
        <v>12</v>
      </c>
      <c r="G119" s="316"/>
      <c r="H119" s="209">
        <v>79</v>
      </c>
      <c r="I119" s="208"/>
      <c r="J119" s="282">
        <v>79</v>
      </c>
      <c r="K119" s="211"/>
      <c r="L119" s="211">
        <v>421</v>
      </c>
      <c r="M119" s="211"/>
      <c r="N119" s="282">
        <v>421</v>
      </c>
      <c r="O119" s="150"/>
      <c r="P119" s="150"/>
      <c r="Q119" s="150"/>
      <c r="R119" s="150"/>
      <c r="S119" s="150"/>
      <c r="T119" s="150"/>
      <c r="U119" s="150"/>
      <c r="V119" s="150"/>
      <c r="W119" s="150"/>
      <c r="X119" s="150"/>
      <c r="Y119" s="150"/>
      <c r="Z119" s="150"/>
    </row>
    <row r="120" spans="2:26" ht="19.95" customHeight="1" x14ac:dyDescent="0.3">
      <c r="B120" s="231" t="s">
        <v>185</v>
      </c>
      <c r="C120" s="209"/>
      <c r="D120" s="209">
        <v>8</v>
      </c>
      <c r="E120" s="209"/>
      <c r="F120" s="303">
        <v>8</v>
      </c>
      <c r="G120" s="316"/>
      <c r="H120" s="209">
        <v>45</v>
      </c>
      <c r="I120" s="208"/>
      <c r="J120" s="282">
        <v>45</v>
      </c>
      <c r="K120" s="211"/>
      <c r="L120" s="211">
        <v>119</v>
      </c>
      <c r="M120" s="211"/>
      <c r="N120" s="282">
        <v>119</v>
      </c>
      <c r="O120" s="150"/>
      <c r="P120" s="150"/>
      <c r="Q120" s="150"/>
      <c r="R120" s="150"/>
      <c r="S120" s="150"/>
      <c r="T120" s="150"/>
      <c r="U120" s="150"/>
      <c r="V120" s="150"/>
      <c r="W120" s="150"/>
      <c r="X120" s="150"/>
      <c r="Y120" s="150"/>
      <c r="Z120" s="150"/>
    </row>
    <row r="121" spans="2:26" ht="19.95" customHeight="1" x14ac:dyDescent="0.3">
      <c r="B121" s="231" t="s">
        <v>186</v>
      </c>
      <c r="C121" s="209"/>
      <c r="D121" s="209">
        <v>6</v>
      </c>
      <c r="E121" s="209"/>
      <c r="F121" s="303">
        <v>6</v>
      </c>
      <c r="G121" s="316"/>
      <c r="H121" s="209">
        <v>44</v>
      </c>
      <c r="I121" s="208"/>
      <c r="J121" s="282">
        <v>44</v>
      </c>
      <c r="K121" s="211"/>
      <c r="L121" s="211">
        <v>123</v>
      </c>
      <c r="M121" s="211"/>
      <c r="N121" s="282">
        <v>123</v>
      </c>
      <c r="O121" s="150"/>
      <c r="P121" s="150"/>
      <c r="Q121" s="150"/>
      <c r="R121" s="150"/>
      <c r="S121" s="150"/>
      <c r="T121" s="150"/>
      <c r="U121" s="150"/>
      <c r="V121" s="150"/>
      <c r="W121" s="150"/>
      <c r="X121" s="150"/>
      <c r="Y121" s="150"/>
      <c r="Z121" s="150"/>
    </row>
    <row r="122" spans="2:26" ht="19.95" customHeight="1" x14ac:dyDescent="0.3">
      <c r="B122" s="231" t="s">
        <v>187</v>
      </c>
      <c r="C122" s="209"/>
      <c r="D122" s="209">
        <v>15</v>
      </c>
      <c r="E122" s="209"/>
      <c r="F122" s="303">
        <v>15</v>
      </c>
      <c r="G122" s="316"/>
      <c r="H122" s="209">
        <v>91</v>
      </c>
      <c r="I122" s="208"/>
      <c r="J122" s="282">
        <v>91</v>
      </c>
      <c r="K122" s="211"/>
      <c r="L122" s="211">
        <v>352</v>
      </c>
      <c r="M122" s="211"/>
      <c r="N122" s="282">
        <v>352</v>
      </c>
      <c r="O122" s="150"/>
      <c r="P122" s="150"/>
      <c r="Q122" s="150"/>
      <c r="R122" s="150"/>
      <c r="S122" s="150"/>
      <c r="T122" s="150"/>
      <c r="U122" s="150"/>
      <c r="V122" s="150"/>
      <c r="W122" s="150"/>
      <c r="X122" s="150"/>
      <c r="Y122" s="150"/>
      <c r="Z122" s="150"/>
    </row>
    <row r="123" spans="2:26" ht="19.95" customHeight="1" x14ac:dyDescent="0.3">
      <c r="B123" s="231" t="s">
        <v>188</v>
      </c>
      <c r="C123" s="209"/>
      <c r="D123" s="209">
        <v>5</v>
      </c>
      <c r="E123" s="209"/>
      <c r="F123" s="303">
        <v>5</v>
      </c>
      <c r="G123" s="316"/>
      <c r="H123" s="209">
        <v>34</v>
      </c>
      <c r="I123" s="208"/>
      <c r="J123" s="282">
        <v>34</v>
      </c>
      <c r="K123" s="211"/>
      <c r="L123" s="211">
        <v>67</v>
      </c>
      <c r="M123" s="211"/>
      <c r="N123" s="282">
        <v>67</v>
      </c>
      <c r="O123" s="150"/>
      <c r="P123" s="150"/>
      <c r="Q123" s="150"/>
      <c r="R123" s="150"/>
      <c r="S123" s="150"/>
      <c r="T123" s="150"/>
      <c r="U123" s="150"/>
      <c r="V123" s="150"/>
      <c r="W123" s="150"/>
      <c r="X123" s="150"/>
      <c r="Y123" s="150"/>
      <c r="Z123" s="150"/>
    </row>
    <row r="124" spans="2:26" ht="19.95" customHeight="1" x14ac:dyDescent="0.3">
      <c r="B124" s="231" t="s">
        <v>189</v>
      </c>
      <c r="C124" s="209"/>
      <c r="D124" s="209">
        <v>60</v>
      </c>
      <c r="E124" s="209"/>
      <c r="F124" s="303">
        <v>60</v>
      </c>
      <c r="G124" s="316"/>
      <c r="H124" s="209">
        <v>538</v>
      </c>
      <c r="I124" s="208"/>
      <c r="J124" s="282">
        <v>538</v>
      </c>
      <c r="K124" s="211"/>
      <c r="L124" s="211">
        <v>1217</v>
      </c>
      <c r="M124" s="211"/>
      <c r="N124" s="282">
        <v>1217</v>
      </c>
      <c r="O124" s="150"/>
      <c r="P124" s="150"/>
      <c r="Q124" s="150"/>
      <c r="R124" s="150"/>
      <c r="S124" s="150"/>
      <c r="T124" s="150"/>
      <c r="U124" s="150"/>
      <c r="V124" s="150"/>
      <c r="W124" s="150"/>
      <c r="X124" s="150"/>
      <c r="Y124" s="150"/>
      <c r="Z124" s="150"/>
    </row>
    <row r="125" spans="2:26" ht="19.95" customHeight="1" thickBot="1" x14ac:dyDescent="0.35">
      <c r="B125" s="317" t="s">
        <v>140</v>
      </c>
      <c r="C125" s="318"/>
      <c r="D125" s="318">
        <f>SUM(D116:D124)</f>
        <v>127</v>
      </c>
      <c r="E125" s="318">
        <v>0</v>
      </c>
      <c r="F125" s="318">
        <f>SUM(F116:F124)</f>
        <v>127</v>
      </c>
      <c r="G125" s="319">
        <v>0</v>
      </c>
      <c r="H125" s="318">
        <f>SUM(H116:H124)</f>
        <v>985</v>
      </c>
      <c r="I125" s="265">
        <v>0</v>
      </c>
      <c r="J125" s="297">
        <f>SUM(J116:J124)</f>
        <v>985</v>
      </c>
      <c r="K125" s="297">
        <v>0</v>
      </c>
      <c r="L125" s="297">
        <f>SUM(L116:L124)</f>
        <v>2864</v>
      </c>
      <c r="M125" s="297">
        <v>0</v>
      </c>
      <c r="N125" s="297">
        <f>SUM(N116:N124)</f>
        <v>2864</v>
      </c>
      <c r="O125" s="150"/>
      <c r="P125" s="150"/>
      <c r="Q125" s="150"/>
      <c r="R125" s="150"/>
      <c r="S125" s="150"/>
      <c r="T125" s="150"/>
      <c r="U125" s="150"/>
      <c r="V125" s="150"/>
      <c r="W125" s="150"/>
      <c r="X125" s="150"/>
      <c r="Y125" s="150"/>
      <c r="Z125" s="150"/>
    </row>
    <row r="126" spans="2:26" ht="19.95" customHeight="1" x14ac:dyDescent="0.3">
      <c r="B126" s="188"/>
      <c r="C126" s="190"/>
      <c r="D126" s="190"/>
      <c r="E126" s="190"/>
      <c r="F126" s="190"/>
      <c r="G126" s="238"/>
      <c r="H126" s="190"/>
      <c r="I126" s="190"/>
      <c r="J126" s="190"/>
      <c r="K126" s="190"/>
      <c r="L126" s="190"/>
      <c r="M126" s="190"/>
      <c r="N126" s="190"/>
    </row>
    <row r="127" spans="2:26" ht="19.95" customHeight="1" x14ac:dyDescent="0.3">
      <c r="B127" s="188"/>
      <c r="C127" s="190"/>
      <c r="D127" s="190"/>
      <c r="E127" s="190"/>
      <c r="F127" s="190"/>
      <c r="G127" s="240"/>
      <c r="H127" s="187"/>
      <c r="I127" s="187"/>
      <c r="J127" s="187"/>
      <c r="K127" s="187"/>
      <c r="L127" s="187"/>
      <c r="M127" s="190"/>
      <c r="N127" s="191"/>
    </row>
    <row r="128" spans="2:26" ht="19.95" customHeight="1" x14ac:dyDescent="0.3">
      <c r="B128" s="232" t="s">
        <v>223</v>
      </c>
      <c r="H128" s="186"/>
      <c r="I128" s="186"/>
      <c r="J128" s="186"/>
      <c r="K128" s="186"/>
      <c r="L128" s="186"/>
      <c r="M128" s="186"/>
    </row>
    <row r="129" spans="2:26" ht="19.95" customHeight="1" x14ac:dyDescent="0.3">
      <c r="B129" s="561" t="s">
        <v>175</v>
      </c>
      <c r="C129" s="563" t="s">
        <v>264</v>
      </c>
      <c r="D129" s="564"/>
      <c r="E129" s="564"/>
      <c r="F129" s="565"/>
      <c r="G129" s="569" t="s">
        <v>265</v>
      </c>
      <c r="H129" s="570"/>
      <c r="I129" s="570"/>
      <c r="J129" s="571"/>
      <c r="K129" s="563" t="s">
        <v>266</v>
      </c>
      <c r="L129" s="564"/>
      <c r="M129" s="564"/>
      <c r="N129" s="565"/>
    </row>
    <row r="130" spans="2:26" ht="19.95" customHeight="1" x14ac:dyDescent="0.3">
      <c r="B130" s="562"/>
      <c r="C130" s="566"/>
      <c r="D130" s="567"/>
      <c r="E130" s="567"/>
      <c r="F130" s="568"/>
      <c r="G130" s="572"/>
      <c r="H130" s="573"/>
      <c r="I130" s="573"/>
      <c r="J130" s="574"/>
      <c r="K130" s="566"/>
      <c r="L130" s="567"/>
      <c r="M130" s="567"/>
      <c r="N130" s="568"/>
    </row>
    <row r="131" spans="2:26" ht="19.95" customHeight="1" x14ac:dyDescent="0.3">
      <c r="B131" s="562"/>
      <c r="C131" s="216" t="s">
        <v>267</v>
      </c>
      <c r="D131" s="216" t="s">
        <v>193</v>
      </c>
      <c r="E131" s="216" t="s">
        <v>268</v>
      </c>
      <c r="F131" s="216" t="s">
        <v>140</v>
      </c>
      <c r="G131" s="216" t="s">
        <v>267</v>
      </c>
      <c r="H131" s="216" t="s">
        <v>193</v>
      </c>
      <c r="I131" s="216" t="s">
        <v>268</v>
      </c>
      <c r="J131" s="216" t="s">
        <v>140</v>
      </c>
      <c r="K131" s="216" t="s">
        <v>267</v>
      </c>
      <c r="L131" s="216" t="s">
        <v>193</v>
      </c>
      <c r="M131" s="216" t="s">
        <v>268</v>
      </c>
      <c r="N131" s="216" t="s">
        <v>140</v>
      </c>
    </row>
    <row r="132" spans="2:26" ht="19.95" customHeight="1" x14ac:dyDescent="0.3">
      <c r="B132" s="320" t="s">
        <v>181</v>
      </c>
      <c r="C132" s="323">
        <v>5</v>
      </c>
      <c r="D132" s="327"/>
      <c r="E132" s="327"/>
      <c r="F132" s="333">
        <v>5</v>
      </c>
      <c r="G132" s="335">
        <v>34</v>
      </c>
      <c r="H132" s="324"/>
      <c r="I132" s="321"/>
      <c r="J132" s="331">
        <v>34</v>
      </c>
      <c r="K132" s="328">
        <v>35</v>
      </c>
      <c r="L132" s="324"/>
      <c r="M132" s="321"/>
      <c r="N132" s="233">
        <v>35</v>
      </c>
      <c r="O132" s="150"/>
      <c r="P132" s="150"/>
      <c r="Q132" s="150"/>
      <c r="R132" s="150"/>
      <c r="S132" s="150"/>
      <c r="T132" s="150"/>
      <c r="U132" s="150"/>
      <c r="V132" s="150"/>
      <c r="W132" s="150"/>
      <c r="X132" s="150"/>
      <c r="Y132" s="150"/>
      <c r="Z132" s="150"/>
    </row>
    <row r="133" spans="2:26" ht="19.95" customHeight="1" x14ac:dyDescent="0.3">
      <c r="B133" s="308" t="s">
        <v>182</v>
      </c>
      <c r="C133" s="325">
        <v>4</v>
      </c>
      <c r="D133" s="329"/>
      <c r="E133" s="329"/>
      <c r="F133" s="334">
        <v>4</v>
      </c>
      <c r="G133" s="336">
        <v>16</v>
      </c>
      <c r="H133" s="326"/>
      <c r="I133" s="322"/>
      <c r="J133" s="332">
        <v>16</v>
      </c>
      <c r="K133" s="330">
        <v>18</v>
      </c>
      <c r="L133" s="326"/>
      <c r="M133" s="322"/>
      <c r="N133" s="233">
        <v>18</v>
      </c>
      <c r="O133" s="150"/>
      <c r="P133" s="150"/>
      <c r="Q133" s="150"/>
      <c r="R133" s="150"/>
      <c r="S133" s="150"/>
      <c r="T133" s="150"/>
      <c r="U133" s="150"/>
      <c r="V133" s="150"/>
      <c r="W133" s="150"/>
      <c r="X133" s="150"/>
      <c r="Y133" s="150"/>
      <c r="Z133" s="150"/>
    </row>
    <row r="134" spans="2:26" ht="19.95" customHeight="1" x14ac:dyDescent="0.3">
      <c r="B134" s="308" t="s">
        <v>183</v>
      </c>
      <c r="C134" s="325">
        <v>4</v>
      </c>
      <c r="D134" s="329"/>
      <c r="E134" s="329"/>
      <c r="F134" s="334">
        <v>4</v>
      </c>
      <c r="G134" s="336">
        <v>26</v>
      </c>
      <c r="H134" s="326"/>
      <c r="I134" s="322"/>
      <c r="J134" s="332">
        <v>26</v>
      </c>
      <c r="K134" s="330">
        <v>42</v>
      </c>
      <c r="L134" s="326"/>
      <c r="M134" s="322"/>
      <c r="N134" s="233">
        <v>42</v>
      </c>
      <c r="O134" s="150"/>
      <c r="P134" s="150"/>
      <c r="Q134" s="150"/>
      <c r="R134" s="150"/>
      <c r="S134" s="150"/>
      <c r="T134" s="150"/>
      <c r="U134" s="150"/>
      <c r="V134" s="150"/>
      <c r="W134" s="150"/>
      <c r="X134" s="150"/>
      <c r="Y134" s="150"/>
      <c r="Z134" s="150"/>
    </row>
    <row r="135" spans="2:26" ht="19.95" customHeight="1" x14ac:dyDescent="0.3">
      <c r="B135" s="308" t="s">
        <v>184</v>
      </c>
      <c r="C135" s="325">
        <v>6</v>
      </c>
      <c r="D135" s="329"/>
      <c r="E135" s="329"/>
      <c r="F135" s="334">
        <v>6</v>
      </c>
      <c r="G135" s="336">
        <v>26</v>
      </c>
      <c r="H135" s="326"/>
      <c r="I135" s="322"/>
      <c r="J135" s="332">
        <v>26</v>
      </c>
      <c r="K135" s="330">
        <v>30</v>
      </c>
      <c r="L135" s="326"/>
      <c r="M135" s="322"/>
      <c r="N135" s="233">
        <v>30</v>
      </c>
      <c r="O135" s="150"/>
      <c r="P135" s="150"/>
      <c r="Q135" s="150"/>
      <c r="R135" s="150"/>
      <c r="S135" s="150"/>
      <c r="T135" s="150"/>
      <c r="U135" s="150"/>
      <c r="V135" s="150"/>
      <c r="W135" s="150"/>
      <c r="X135" s="150"/>
      <c r="Y135" s="150"/>
      <c r="Z135" s="150"/>
    </row>
    <row r="136" spans="2:26" ht="19.95" customHeight="1" x14ac:dyDescent="0.3">
      <c r="B136" s="308" t="s">
        <v>185</v>
      </c>
      <c r="C136" s="325">
        <v>2</v>
      </c>
      <c r="D136" s="329"/>
      <c r="E136" s="329"/>
      <c r="F136" s="334">
        <v>2</v>
      </c>
      <c r="G136" s="336">
        <v>7</v>
      </c>
      <c r="H136" s="326"/>
      <c r="I136" s="322"/>
      <c r="J136" s="332">
        <v>7</v>
      </c>
      <c r="K136" s="330">
        <v>2</v>
      </c>
      <c r="L136" s="326"/>
      <c r="M136" s="322"/>
      <c r="N136" s="233">
        <v>2</v>
      </c>
      <c r="O136" s="150"/>
      <c r="P136" s="150"/>
      <c r="Q136" s="150"/>
      <c r="R136" s="150"/>
      <c r="S136" s="150"/>
      <c r="T136" s="150"/>
      <c r="U136" s="150"/>
      <c r="V136" s="150"/>
      <c r="W136" s="150"/>
      <c r="X136" s="150"/>
      <c r="Y136" s="150"/>
      <c r="Z136" s="150"/>
    </row>
    <row r="137" spans="2:26" ht="19.95" customHeight="1" x14ac:dyDescent="0.3">
      <c r="B137" s="308" t="s">
        <v>186</v>
      </c>
      <c r="C137" s="325">
        <v>4</v>
      </c>
      <c r="D137" s="329"/>
      <c r="E137" s="329"/>
      <c r="F137" s="334">
        <v>4</v>
      </c>
      <c r="G137" s="336">
        <v>19</v>
      </c>
      <c r="H137" s="326"/>
      <c r="I137" s="322"/>
      <c r="J137" s="332">
        <v>19</v>
      </c>
      <c r="K137" s="330">
        <v>30</v>
      </c>
      <c r="L137" s="326"/>
      <c r="M137" s="322"/>
      <c r="N137" s="233">
        <v>30</v>
      </c>
      <c r="O137" s="150"/>
      <c r="P137" s="150"/>
      <c r="Q137" s="150"/>
      <c r="R137" s="150"/>
      <c r="S137" s="150"/>
      <c r="T137" s="150"/>
      <c r="U137" s="150"/>
      <c r="V137" s="150"/>
      <c r="W137" s="150"/>
      <c r="X137" s="150"/>
      <c r="Y137" s="150"/>
      <c r="Z137" s="150"/>
    </row>
    <row r="138" spans="2:26" ht="19.95" customHeight="1" x14ac:dyDescent="0.3">
      <c r="B138" s="308" t="s">
        <v>187</v>
      </c>
      <c r="C138" s="325">
        <v>6</v>
      </c>
      <c r="D138" s="329"/>
      <c r="E138" s="329"/>
      <c r="F138" s="334">
        <v>6</v>
      </c>
      <c r="G138" s="336">
        <v>25</v>
      </c>
      <c r="H138" s="326"/>
      <c r="I138" s="322"/>
      <c r="J138" s="332">
        <v>25</v>
      </c>
      <c r="K138" s="330">
        <v>43</v>
      </c>
      <c r="L138" s="326"/>
      <c r="M138" s="322"/>
      <c r="N138" s="233">
        <v>43</v>
      </c>
      <c r="O138" s="150"/>
      <c r="P138" s="150"/>
      <c r="Q138" s="150"/>
      <c r="R138" s="150"/>
      <c r="S138" s="150"/>
      <c r="T138" s="150"/>
      <c r="U138" s="150"/>
      <c r="V138" s="150"/>
      <c r="W138" s="150"/>
      <c r="X138" s="150"/>
      <c r="Y138" s="150"/>
      <c r="Z138" s="150"/>
    </row>
    <row r="139" spans="2:26" ht="19.95" customHeight="1" x14ac:dyDescent="0.3">
      <c r="B139" s="308" t="s">
        <v>188</v>
      </c>
      <c r="C139" s="325">
        <v>4</v>
      </c>
      <c r="D139" s="329"/>
      <c r="E139" s="329"/>
      <c r="F139" s="334">
        <v>4</v>
      </c>
      <c r="G139" s="336">
        <v>21</v>
      </c>
      <c r="H139" s="326"/>
      <c r="I139" s="322"/>
      <c r="J139" s="332">
        <v>21</v>
      </c>
      <c r="K139" s="330">
        <v>15</v>
      </c>
      <c r="L139" s="326"/>
      <c r="M139" s="322"/>
      <c r="N139" s="233">
        <v>15</v>
      </c>
      <c r="O139" s="150"/>
      <c r="P139" s="150"/>
      <c r="Q139" s="150"/>
      <c r="R139" s="150"/>
      <c r="S139" s="150"/>
      <c r="T139" s="150"/>
      <c r="U139" s="150"/>
      <c r="V139" s="150"/>
      <c r="W139" s="150"/>
      <c r="X139" s="150"/>
      <c r="Y139" s="150"/>
      <c r="Z139" s="150"/>
    </row>
    <row r="140" spans="2:26" ht="19.95" customHeight="1" x14ac:dyDescent="0.3">
      <c r="B140" s="308" t="s">
        <v>189</v>
      </c>
      <c r="C140" s="325">
        <v>20</v>
      </c>
      <c r="D140" s="329"/>
      <c r="E140" s="329"/>
      <c r="F140" s="334">
        <v>20</v>
      </c>
      <c r="G140" s="336">
        <v>682</v>
      </c>
      <c r="H140" s="326"/>
      <c r="I140" s="322"/>
      <c r="J140" s="332">
        <v>682</v>
      </c>
      <c r="K140" s="330">
        <v>187</v>
      </c>
      <c r="L140" s="326"/>
      <c r="M140" s="322"/>
      <c r="N140" s="233">
        <v>187</v>
      </c>
      <c r="O140" s="150"/>
      <c r="P140" s="150"/>
      <c r="Q140" s="150"/>
      <c r="R140" s="150"/>
      <c r="S140" s="150"/>
      <c r="T140" s="150"/>
      <c r="U140" s="150"/>
      <c r="V140" s="150"/>
      <c r="W140" s="150"/>
      <c r="X140" s="150"/>
      <c r="Y140" s="150"/>
      <c r="Z140" s="150"/>
    </row>
    <row r="141" spans="2:26" ht="19.95" customHeight="1" thickBot="1" x14ac:dyDescent="0.35">
      <c r="B141" s="337" t="s">
        <v>140</v>
      </c>
      <c r="C141" s="338">
        <f t="shared" ref="C141:N141" si="13">SUM(C132:C140)</f>
        <v>55</v>
      </c>
      <c r="D141" s="338">
        <f t="shared" si="13"/>
        <v>0</v>
      </c>
      <c r="E141" s="338">
        <f t="shared" si="13"/>
        <v>0</v>
      </c>
      <c r="F141" s="338">
        <f t="shared" si="13"/>
        <v>55</v>
      </c>
      <c r="G141" s="339">
        <f t="shared" si="13"/>
        <v>856</v>
      </c>
      <c r="H141" s="340">
        <f t="shared" si="13"/>
        <v>0</v>
      </c>
      <c r="I141" s="340">
        <f t="shared" si="13"/>
        <v>0</v>
      </c>
      <c r="J141" s="340">
        <f t="shared" si="13"/>
        <v>856</v>
      </c>
      <c r="K141" s="340">
        <f t="shared" si="13"/>
        <v>402</v>
      </c>
      <c r="L141" s="340">
        <f t="shared" si="13"/>
        <v>0</v>
      </c>
      <c r="M141" s="340">
        <f t="shared" si="13"/>
        <v>0</v>
      </c>
      <c r="N141" s="341">
        <f t="shared" si="13"/>
        <v>402</v>
      </c>
      <c r="O141" s="150"/>
      <c r="P141" s="150"/>
      <c r="Q141" s="150"/>
      <c r="R141" s="150"/>
      <c r="S141" s="150"/>
      <c r="T141" s="150"/>
      <c r="U141" s="150"/>
      <c r="V141" s="150"/>
      <c r="W141" s="150"/>
      <c r="X141" s="150"/>
      <c r="Y141" s="150"/>
      <c r="Z141" s="150"/>
    </row>
    <row r="142" spans="2:26" ht="19.95" customHeight="1" x14ac:dyDescent="0.3">
      <c r="B142" s="188"/>
      <c r="C142" s="190"/>
      <c r="D142" s="190"/>
      <c r="E142" s="190"/>
      <c r="F142" s="190"/>
      <c r="G142" s="238"/>
      <c r="H142" s="190"/>
      <c r="I142" s="190"/>
      <c r="J142" s="190"/>
      <c r="K142" s="190"/>
      <c r="L142" s="190"/>
      <c r="M142" s="190"/>
      <c r="N142" s="190"/>
    </row>
    <row r="143" spans="2:26" ht="19.95" customHeight="1" x14ac:dyDescent="0.25">
      <c r="B143" s="188"/>
      <c r="C143" s="190"/>
      <c r="D143" s="190"/>
      <c r="E143" s="190"/>
      <c r="F143" s="190"/>
      <c r="G143" s="238"/>
      <c r="H143" s="190"/>
      <c r="I143" s="190"/>
      <c r="J143" s="190"/>
      <c r="K143" s="190"/>
      <c r="L143" s="190"/>
      <c r="M143" s="190"/>
      <c r="N143" s="190"/>
      <c r="O143" s="5"/>
    </row>
    <row r="144" spans="2:26" ht="19.95" customHeight="1" x14ac:dyDescent="0.3">
      <c r="B144" s="188"/>
      <c r="C144" s="190"/>
      <c r="D144" s="190"/>
      <c r="E144" s="190"/>
      <c r="F144" s="190"/>
      <c r="G144" s="238"/>
      <c r="H144" s="190"/>
      <c r="I144" s="190"/>
      <c r="J144" s="190"/>
      <c r="K144" s="190"/>
      <c r="L144" s="190"/>
      <c r="M144" s="190"/>
      <c r="N144" s="190"/>
    </row>
    <row r="145" spans="2:26" ht="19.95" customHeight="1" x14ac:dyDescent="0.3">
      <c r="B145" s="232" t="s">
        <v>218</v>
      </c>
      <c r="H145" s="186"/>
      <c r="I145" s="186"/>
      <c r="J145" s="186"/>
      <c r="K145" s="186"/>
      <c r="L145" s="186"/>
      <c r="M145" s="186"/>
    </row>
    <row r="146" spans="2:26" ht="19.95" customHeight="1" x14ac:dyDescent="0.3">
      <c r="B146" s="561" t="s">
        <v>175</v>
      </c>
      <c r="C146" s="563" t="s">
        <v>264</v>
      </c>
      <c r="D146" s="564"/>
      <c r="E146" s="564"/>
      <c r="F146" s="565"/>
      <c r="G146" s="569" t="s">
        <v>265</v>
      </c>
      <c r="H146" s="570"/>
      <c r="I146" s="570"/>
      <c r="J146" s="571"/>
      <c r="K146" s="563" t="s">
        <v>266</v>
      </c>
      <c r="L146" s="564"/>
      <c r="M146" s="564"/>
      <c r="N146" s="565"/>
    </row>
    <row r="147" spans="2:26" ht="19.95" customHeight="1" x14ac:dyDescent="0.3">
      <c r="B147" s="562"/>
      <c r="C147" s="566"/>
      <c r="D147" s="567"/>
      <c r="E147" s="567"/>
      <c r="F147" s="568"/>
      <c r="G147" s="572"/>
      <c r="H147" s="573"/>
      <c r="I147" s="573"/>
      <c r="J147" s="574"/>
      <c r="K147" s="566"/>
      <c r="L147" s="567"/>
      <c r="M147" s="567"/>
      <c r="N147" s="568"/>
    </row>
    <row r="148" spans="2:26" ht="19.95" customHeight="1" x14ac:dyDescent="0.3">
      <c r="B148" s="562"/>
      <c r="C148" s="216" t="s">
        <v>267</v>
      </c>
      <c r="D148" s="216" t="s">
        <v>193</v>
      </c>
      <c r="E148" s="216" t="s">
        <v>268</v>
      </c>
      <c r="F148" s="216" t="s">
        <v>140</v>
      </c>
      <c r="G148" s="216" t="s">
        <v>267</v>
      </c>
      <c r="H148" s="216" t="s">
        <v>193</v>
      </c>
      <c r="I148" s="216" t="s">
        <v>268</v>
      </c>
      <c r="J148" s="216" t="s">
        <v>140</v>
      </c>
      <c r="K148" s="216" t="s">
        <v>267</v>
      </c>
      <c r="L148" s="216" t="s">
        <v>193</v>
      </c>
      <c r="M148" s="216" t="s">
        <v>268</v>
      </c>
      <c r="N148" s="216" t="s">
        <v>140</v>
      </c>
    </row>
    <row r="149" spans="2:26" ht="19.95" customHeight="1" x14ac:dyDescent="0.3">
      <c r="B149" s="320" t="s">
        <v>181</v>
      </c>
      <c r="C149" s="323">
        <v>16</v>
      </c>
      <c r="D149" s="327"/>
      <c r="E149" s="327"/>
      <c r="F149" s="333">
        <v>16</v>
      </c>
      <c r="G149" s="335">
        <v>177</v>
      </c>
      <c r="H149" s="324"/>
      <c r="I149" s="321"/>
      <c r="J149" s="331">
        <v>177</v>
      </c>
      <c r="K149" s="328">
        <v>113</v>
      </c>
      <c r="L149" s="324"/>
      <c r="M149" s="321"/>
      <c r="N149" s="233">
        <v>113</v>
      </c>
      <c r="O149" s="150"/>
      <c r="P149" s="150"/>
      <c r="Q149" s="150"/>
      <c r="R149" s="150"/>
      <c r="S149" s="150"/>
      <c r="T149" s="150"/>
      <c r="U149" s="150"/>
      <c r="V149" s="150"/>
      <c r="W149" s="150"/>
      <c r="X149" s="150"/>
      <c r="Y149" s="150"/>
      <c r="Z149" s="150"/>
    </row>
    <row r="150" spans="2:26" ht="19.95" customHeight="1" x14ac:dyDescent="0.3">
      <c r="B150" s="308" t="s">
        <v>182</v>
      </c>
      <c r="C150" s="325">
        <v>8</v>
      </c>
      <c r="D150" s="329"/>
      <c r="E150" s="329"/>
      <c r="F150" s="334">
        <v>8</v>
      </c>
      <c r="G150" s="336">
        <v>91</v>
      </c>
      <c r="H150" s="326"/>
      <c r="I150" s="322"/>
      <c r="J150" s="332">
        <v>91</v>
      </c>
      <c r="K150" s="330">
        <v>16</v>
      </c>
      <c r="L150" s="326"/>
      <c r="M150" s="322"/>
      <c r="N150" s="233">
        <v>16</v>
      </c>
      <c r="O150" s="150"/>
      <c r="P150" s="150"/>
      <c r="Q150" s="150"/>
      <c r="R150" s="150"/>
      <c r="S150" s="150"/>
      <c r="T150" s="150"/>
      <c r="U150" s="150"/>
      <c r="V150" s="150"/>
      <c r="W150" s="150"/>
      <c r="X150" s="150"/>
      <c r="Y150" s="150"/>
      <c r="Z150" s="150"/>
    </row>
    <row r="151" spans="2:26" ht="19.95" customHeight="1" x14ac:dyDescent="0.3">
      <c r="B151" s="308" t="s">
        <v>183</v>
      </c>
      <c r="C151" s="325">
        <v>13</v>
      </c>
      <c r="D151" s="329"/>
      <c r="E151" s="329"/>
      <c r="F151" s="334">
        <v>13</v>
      </c>
      <c r="G151" s="336">
        <v>115</v>
      </c>
      <c r="H151" s="326"/>
      <c r="I151" s="322"/>
      <c r="J151" s="332">
        <v>115</v>
      </c>
      <c r="K151" s="330">
        <v>89</v>
      </c>
      <c r="L151" s="326"/>
      <c r="M151" s="322"/>
      <c r="N151" s="233">
        <v>89</v>
      </c>
      <c r="O151" s="150"/>
      <c r="P151" s="150"/>
      <c r="Q151" s="150"/>
      <c r="R151" s="150"/>
      <c r="S151" s="150"/>
      <c r="T151" s="150"/>
      <c r="U151" s="150"/>
      <c r="V151" s="150"/>
      <c r="W151" s="150"/>
      <c r="X151" s="150"/>
      <c r="Y151" s="150"/>
      <c r="Z151" s="150"/>
    </row>
    <row r="152" spans="2:26" ht="19.95" customHeight="1" x14ac:dyDescent="0.3">
      <c r="B152" s="308" t="s">
        <v>184</v>
      </c>
      <c r="C152" s="325">
        <v>23</v>
      </c>
      <c r="D152" s="329"/>
      <c r="E152" s="329"/>
      <c r="F152" s="334">
        <v>23</v>
      </c>
      <c r="G152" s="336">
        <v>183</v>
      </c>
      <c r="H152" s="326"/>
      <c r="I152" s="322"/>
      <c r="J152" s="332">
        <v>183</v>
      </c>
      <c r="K152" s="330">
        <v>59</v>
      </c>
      <c r="L152" s="326"/>
      <c r="M152" s="322"/>
      <c r="N152" s="233">
        <v>59</v>
      </c>
      <c r="O152" s="150"/>
      <c r="P152" s="150"/>
      <c r="Q152" s="150"/>
      <c r="R152" s="150"/>
      <c r="S152" s="150"/>
      <c r="T152" s="150"/>
      <c r="U152" s="150"/>
      <c r="V152" s="150"/>
      <c r="W152" s="150"/>
      <c r="X152" s="150"/>
      <c r="Y152" s="150"/>
      <c r="Z152" s="150"/>
    </row>
    <row r="153" spans="2:26" ht="19.95" customHeight="1" x14ac:dyDescent="0.3">
      <c r="B153" s="308" t="s">
        <v>185</v>
      </c>
      <c r="C153" s="325">
        <v>7</v>
      </c>
      <c r="D153" s="329"/>
      <c r="E153" s="329"/>
      <c r="F153" s="334">
        <v>7</v>
      </c>
      <c r="G153" s="336">
        <v>55</v>
      </c>
      <c r="H153" s="326"/>
      <c r="I153" s="322"/>
      <c r="J153" s="332">
        <v>55</v>
      </c>
      <c r="K153" s="330">
        <v>23</v>
      </c>
      <c r="L153" s="326"/>
      <c r="M153" s="322"/>
      <c r="N153" s="233">
        <v>23</v>
      </c>
      <c r="O153" s="150"/>
      <c r="P153" s="150"/>
      <c r="Q153" s="150"/>
      <c r="R153" s="150"/>
      <c r="S153" s="150"/>
      <c r="T153" s="150"/>
      <c r="U153" s="150"/>
      <c r="V153" s="150"/>
      <c r="W153" s="150"/>
      <c r="X153" s="150"/>
      <c r="Y153" s="150"/>
      <c r="Z153" s="150"/>
    </row>
    <row r="154" spans="2:26" ht="19.95" customHeight="1" x14ac:dyDescent="0.3">
      <c r="B154" s="308" t="s">
        <v>186</v>
      </c>
      <c r="C154" s="325">
        <v>17</v>
      </c>
      <c r="D154" s="329"/>
      <c r="E154" s="329"/>
      <c r="F154" s="334">
        <v>17</v>
      </c>
      <c r="G154" s="336">
        <v>152</v>
      </c>
      <c r="H154" s="326"/>
      <c r="I154" s="322"/>
      <c r="J154" s="332">
        <v>152</v>
      </c>
      <c r="K154" s="330">
        <v>90</v>
      </c>
      <c r="L154" s="326"/>
      <c r="M154" s="322"/>
      <c r="N154" s="233">
        <v>90</v>
      </c>
      <c r="O154" s="150"/>
      <c r="P154" s="150"/>
      <c r="Q154" s="150"/>
      <c r="R154" s="150"/>
      <c r="S154" s="150"/>
      <c r="T154" s="150"/>
      <c r="U154" s="150"/>
      <c r="V154" s="150"/>
      <c r="W154" s="150"/>
      <c r="X154" s="150"/>
      <c r="Y154" s="150"/>
      <c r="Z154" s="150"/>
    </row>
    <row r="155" spans="2:26" ht="19.95" customHeight="1" x14ac:dyDescent="0.3">
      <c r="B155" s="308" t="s">
        <v>187</v>
      </c>
      <c r="C155" s="325">
        <v>23</v>
      </c>
      <c r="D155" s="329"/>
      <c r="E155" s="329"/>
      <c r="F155" s="334">
        <v>23</v>
      </c>
      <c r="G155" s="336">
        <v>204</v>
      </c>
      <c r="H155" s="326"/>
      <c r="I155" s="322"/>
      <c r="J155" s="332">
        <v>204</v>
      </c>
      <c r="K155" s="330">
        <v>94</v>
      </c>
      <c r="L155" s="326"/>
      <c r="M155" s="322"/>
      <c r="N155" s="233">
        <v>94</v>
      </c>
      <c r="O155" s="150"/>
      <c r="P155" s="150"/>
      <c r="Q155" s="150"/>
      <c r="R155" s="150"/>
      <c r="S155" s="150"/>
      <c r="T155" s="150"/>
      <c r="U155" s="150"/>
      <c r="V155" s="150"/>
      <c r="W155" s="150"/>
      <c r="X155" s="150"/>
      <c r="Y155" s="150"/>
      <c r="Z155" s="150"/>
    </row>
    <row r="156" spans="2:26" ht="19.95" customHeight="1" x14ac:dyDescent="0.3">
      <c r="B156" s="308" t="s">
        <v>188</v>
      </c>
      <c r="C156" s="325">
        <v>9</v>
      </c>
      <c r="D156" s="329"/>
      <c r="E156" s="329"/>
      <c r="F156" s="334">
        <v>9</v>
      </c>
      <c r="G156" s="336">
        <v>94</v>
      </c>
      <c r="H156" s="326"/>
      <c r="I156" s="322"/>
      <c r="J156" s="332">
        <v>94</v>
      </c>
      <c r="K156" s="330">
        <v>53</v>
      </c>
      <c r="L156" s="326"/>
      <c r="M156" s="322"/>
      <c r="N156" s="233">
        <v>53</v>
      </c>
      <c r="O156" s="150"/>
      <c r="P156" s="150"/>
      <c r="Q156" s="150"/>
      <c r="R156" s="150"/>
      <c r="S156" s="150"/>
      <c r="T156" s="150"/>
      <c r="U156" s="150"/>
      <c r="V156" s="150"/>
      <c r="W156" s="150"/>
      <c r="X156" s="150"/>
      <c r="Y156" s="150"/>
      <c r="Z156" s="150"/>
    </row>
    <row r="157" spans="2:26" ht="19.95" customHeight="1" x14ac:dyDescent="0.3">
      <c r="B157" s="308" t="s">
        <v>189</v>
      </c>
      <c r="C157" s="325">
        <v>74</v>
      </c>
      <c r="D157" s="329"/>
      <c r="E157" s="329"/>
      <c r="F157" s="334">
        <v>74</v>
      </c>
      <c r="G157" s="336">
        <v>1781</v>
      </c>
      <c r="H157" s="326"/>
      <c r="I157" s="322"/>
      <c r="J157" s="332">
        <v>1781</v>
      </c>
      <c r="K157" s="330">
        <v>464</v>
      </c>
      <c r="L157" s="326"/>
      <c r="M157" s="322"/>
      <c r="N157" s="233">
        <v>464</v>
      </c>
      <c r="O157" s="150"/>
      <c r="P157" s="150"/>
      <c r="Q157" s="150"/>
      <c r="R157" s="150"/>
      <c r="S157" s="150"/>
      <c r="T157" s="150"/>
      <c r="U157" s="150"/>
      <c r="V157" s="150"/>
      <c r="W157" s="150"/>
      <c r="X157" s="150"/>
      <c r="Y157" s="150"/>
      <c r="Z157" s="150"/>
    </row>
    <row r="158" spans="2:26" ht="19.95" customHeight="1" thickBot="1" x14ac:dyDescent="0.35">
      <c r="B158" s="337" t="s">
        <v>140</v>
      </c>
      <c r="C158" s="338">
        <f>SUM(C149:C157)</f>
        <v>190</v>
      </c>
      <c r="D158" s="338">
        <f>SUM(D149:D157)</f>
        <v>0</v>
      </c>
      <c r="E158" s="338">
        <f>SUM(E149:E157)</f>
        <v>0</v>
      </c>
      <c r="F158" s="338">
        <f>SUM(F149:F157)</f>
        <v>190</v>
      </c>
      <c r="G158" s="339">
        <f>SUM(G149:G157)</f>
        <v>2852</v>
      </c>
      <c r="H158" s="340">
        <f t="shared" ref="H158:N158" si="14">SUM(H149:H157)</f>
        <v>0</v>
      </c>
      <c r="I158" s="340">
        <f t="shared" si="14"/>
        <v>0</v>
      </c>
      <c r="J158" s="340">
        <f t="shared" si="14"/>
        <v>2852</v>
      </c>
      <c r="K158" s="340">
        <f>SUM(K149:K157)</f>
        <v>1001</v>
      </c>
      <c r="L158" s="340">
        <f t="shared" si="14"/>
        <v>0</v>
      </c>
      <c r="M158" s="340">
        <f t="shared" si="14"/>
        <v>0</v>
      </c>
      <c r="N158" s="341">
        <f t="shared" si="14"/>
        <v>1001</v>
      </c>
      <c r="O158" s="150"/>
      <c r="P158" s="150"/>
      <c r="Q158" s="150"/>
      <c r="R158" s="150"/>
      <c r="S158" s="150"/>
      <c r="T158" s="150"/>
      <c r="U158" s="150"/>
      <c r="V158" s="150"/>
      <c r="W158" s="150"/>
      <c r="X158" s="150"/>
      <c r="Y158" s="150"/>
      <c r="Z158" s="150"/>
    </row>
    <row r="159" spans="2:26" ht="19.95" customHeight="1" x14ac:dyDescent="0.3">
      <c r="B159" s="188"/>
      <c r="C159" s="194"/>
      <c r="D159" s="194"/>
      <c r="E159" s="194"/>
      <c r="F159" s="194"/>
      <c r="G159" s="238"/>
      <c r="H159" s="194"/>
      <c r="I159" s="194"/>
      <c r="J159" s="194"/>
      <c r="K159" s="194"/>
      <c r="L159" s="194"/>
      <c r="M159" s="194"/>
      <c r="N159" s="194"/>
    </row>
    <row r="160" spans="2:26" ht="19.95" customHeight="1" x14ac:dyDescent="0.3">
      <c r="B160" s="188"/>
      <c r="C160" s="190"/>
      <c r="D160" s="190"/>
      <c r="E160" s="190"/>
      <c r="F160" s="190"/>
      <c r="G160" s="240"/>
      <c r="H160" s="187"/>
      <c r="I160" s="187"/>
      <c r="J160" s="187"/>
      <c r="K160" s="187"/>
      <c r="L160" s="187"/>
      <c r="M160" s="190"/>
      <c r="N160" s="190"/>
    </row>
    <row r="161" spans="2:26" ht="19.95" customHeight="1" x14ac:dyDescent="0.3">
      <c r="B161" s="232" t="s">
        <v>217</v>
      </c>
      <c r="H161" s="186"/>
      <c r="I161" s="186"/>
      <c r="J161" s="186"/>
      <c r="K161" s="186"/>
      <c r="L161" s="186"/>
      <c r="M161" s="186"/>
    </row>
    <row r="162" spans="2:26" ht="19.95" customHeight="1" x14ac:dyDescent="0.3">
      <c r="B162" s="561" t="s">
        <v>175</v>
      </c>
      <c r="C162" s="563" t="s">
        <v>264</v>
      </c>
      <c r="D162" s="564"/>
      <c r="E162" s="564"/>
      <c r="F162" s="565"/>
      <c r="G162" s="569" t="s">
        <v>265</v>
      </c>
      <c r="H162" s="570"/>
      <c r="I162" s="570"/>
      <c r="J162" s="571"/>
      <c r="K162" s="563" t="s">
        <v>266</v>
      </c>
      <c r="L162" s="564"/>
      <c r="M162" s="564"/>
      <c r="N162" s="565"/>
    </row>
    <row r="163" spans="2:26" ht="19.95" customHeight="1" x14ac:dyDescent="0.3">
      <c r="B163" s="562"/>
      <c r="C163" s="566"/>
      <c r="D163" s="567"/>
      <c r="E163" s="567"/>
      <c r="F163" s="568"/>
      <c r="G163" s="572"/>
      <c r="H163" s="573"/>
      <c r="I163" s="573"/>
      <c r="J163" s="574"/>
      <c r="K163" s="566"/>
      <c r="L163" s="567"/>
      <c r="M163" s="567"/>
      <c r="N163" s="568"/>
    </row>
    <row r="164" spans="2:26" ht="19.95" customHeight="1" x14ac:dyDescent="0.3">
      <c r="B164" s="562"/>
      <c r="C164" s="216" t="s">
        <v>267</v>
      </c>
      <c r="D164" s="216" t="s">
        <v>193</v>
      </c>
      <c r="E164" s="216" t="s">
        <v>268</v>
      </c>
      <c r="F164" s="216" t="s">
        <v>140</v>
      </c>
      <c r="G164" s="216" t="s">
        <v>267</v>
      </c>
      <c r="H164" s="216" t="s">
        <v>193</v>
      </c>
      <c r="I164" s="216" t="s">
        <v>268</v>
      </c>
      <c r="J164" s="216" t="s">
        <v>140</v>
      </c>
      <c r="K164" s="216" t="s">
        <v>267</v>
      </c>
      <c r="L164" s="216" t="s">
        <v>193</v>
      </c>
      <c r="M164" s="216" t="s">
        <v>268</v>
      </c>
      <c r="N164" s="216" t="s">
        <v>140</v>
      </c>
    </row>
    <row r="165" spans="2:26" ht="19.95" customHeight="1" x14ac:dyDescent="0.3">
      <c r="B165" s="320" t="s">
        <v>181</v>
      </c>
      <c r="C165" s="323"/>
      <c r="D165" s="327">
        <v>10</v>
      </c>
      <c r="E165" s="327"/>
      <c r="F165" s="333">
        <v>10</v>
      </c>
      <c r="G165" s="335"/>
      <c r="H165" s="324">
        <v>56</v>
      </c>
      <c r="I165" s="321"/>
      <c r="J165" s="331">
        <v>56</v>
      </c>
      <c r="K165" s="328"/>
      <c r="L165" s="324">
        <v>174</v>
      </c>
      <c r="M165" s="321"/>
      <c r="N165" s="233">
        <v>174</v>
      </c>
      <c r="O165" s="150"/>
      <c r="P165" s="150"/>
      <c r="Q165" s="150"/>
      <c r="R165" s="150"/>
      <c r="S165" s="150"/>
      <c r="T165" s="150"/>
      <c r="U165" s="150"/>
      <c r="V165" s="150"/>
      <c r="W165" s="150"/>
      <c r="X165" s="150"/>
      <c r="Y165" s="150"/>
      <c r="Z165" s="150"/>
    </row>
    <row r="166" spans="2:26" ht="19.95" customHeight="1" x14ac:dyDescent="0.3">
      <c r="B166" s="308" t="s">
        <v>182</v>
      </c>
      <c r="C166" s="325"/>
      <c r="D166" s="329">
        <v>10</v>
      </c>
      <c r="E166" s="329"/>
      <c r="F166" s="334">
        <v>10</v>
      </c>
      <c r="G166" s="336"/>
      <c r="H166" s="326">
        <v>32</v>
      </c>
      <c r="I166" s="322"/>
      <c r="J166" s="332">
        <v>32</v>
      </c>
      <c r="K166" s="330"/>
      <c r="L166" s="326">
        <v>213</v>
      </c>
      <c r="M166" s="322"/>
      <c r="N166" s="233">
        <v>213</v>
      </c>
      <c r="O166" s="150"/>
      <c r="P166" s="150"/>
      <c r="Q166" s="150"/>
      <c r="R166" s="150"/>
      <c r="S166" s="150"/>
      <c r="T166" s="150"/>
      <c r="U166" s="150"/>
      <c r="V166" s="150"/>
      <c r="W166" s="150"/>
      <c r="X166" s="150"/>
      <c r="Y166" s="150"/>
      <c r="Z166" s="150"/>
    </row>
    <row r="167" spans="2:26" ht="19.95" customHeight="1" x14ac:dyDescent="0.3">
      <c r="B167" s="308" t="s">
        <v>183</v>
      </c>
      <c r="C167" s="325"/>
      <c r="D167" s="329">
        <v>11</v>
      </c>
      <c r="E167" s="329"/>
      <c r="F167" s="334">
        <v>11</v>
      </c>
      <c r="G167" s="336"/>
      <c r="H167" s="326">
        <v>41</v>
      </c>
      <c r="I167" s="322"/>
      <c r="J167" s="332">
        <v>41</v>
      </c>
      <c r="K167" s="330"/>
      <c r="L167" s="326">
        <v>199</v>
      </c>
      <c r="M167" s="322"/>
      <c r="N167" s="233">
        <v>199</v>
      </c>
      <c r="O167" s="150"/>
      <c r="P167" s="150"/>
      <c r="Q167" s="150"/>
      <c r="R167" s="150"/>
      <c r="S167" s="150"/>
      <c r="T167" s="150"/>
      <c r="U167" s="150"/>
      <c r="V167" s="150"/>
      <c r="W167" s="150"/>
      <c r="X167" s="150"/>
      <c r="Y167" s="150"/>
      <c r="Z167" s="150"/>
    </row>
    <row r="168" spans="2:26" ht="19.95" customHeight="1" x14ac:dyDescent="0.3">
      <c r="B168" s="308" t="s">
        <v>184</v>
      </c>
      <c r="C168" s="325"/>
      <c r="D168" s="329">
        <v>19</v>
      </c>
      <c r="E168" s="329"/>
      <c r="F168" s="334">
        <v>19</v>
      </c>
      <c r="G168" s="336"/>
      <c r="H168" s="326">
        <v>63</v>
      </c>
      <c r="I168" s="322"/>
      <c r="J168" s="332">
        <v>63</v>
      </c>
      <c r="K168" s="330"/>
      <c r="L168" s="326">
        <v>380</v>
      </c>
      <c r="M168" s="322"/>
      <c r="N168" s="233">
        <v>380</v>
      </c>
      <c r="O168" s="150"/>
      <c r="P168" s="150"/>
      <c r="Q168" s="150"/>
      <c r="R168" s="150"/>
      <c r="S168" s="150"/>
      <c r="T168" s="150"/>
      <c r="U168" s="150"/>
      <c r="V168" s="150"/>
      <c r="W168" s="150"/>
      <c r="X168" s="150"/>
      <c r="Y168" s="150"/>
      <c r="Z168" s="150"/>
    </row>
    <row r="169" spans="2:26" ht="19.95" customHeight="1" x14ac:dyDescent="0.3">
      <c r="B169" s="308" t="s">
        <v>185</v>
      </c>
      <c r="C169" s="325"/>
      <c r="D169" s="329">
        <v>9</v>
      </c>
      <c r="E169" s="329"/>
      <c r="F169" s="334">
        <v>9</v>
      </c>
      <c r="G169" s="336"/>
      <c r="H169" s="326">
        <v>44</v>
      </c>
      <c r="I169" s="322"/>
      <c r="J169" s="332">
        <v>44</v>
      </c>
      <c r="K169" s="330"/>
      <c r="L169" s="326">
        <v>282</v>
      </c>
      <c r="M169" s="322"/>
      <c r="N169" s="233">
        <v>282</v>
      </c>
      <c r="O169" s="150"/>
      <c r="P169" s="150"/>
      <c r="Q169" s="150"/>
      <c r="R169" s="150"/>
      <c r="S169" s="150"/>
      <c r="T169" s="150"/>
      <c r="U169" s="150"/>
      <c r="V169" s="150"/>
      <c r="W169" s="150"/>
      <c r="X169" s="150"/>
      <c r="Y169" s="150"/>
      <c r="Z169" s="150"/>
    </row>
    <row r="170" spans="2:26" ht="19.95" customHeight="1" x14ac:dyDescent="0.3">
      <c r="B170" s="308" t="s">
        <v>186</v>
      </c>
      <c r="C170" s="325"/>
      <c r="D170" s="329">
        <v>12</v>
      </c>
      <c r="E170" s="329"/>
      <c r="F170" s="334">
        <v>12</v>
      </c>
      <c r="G170" s="336"/>
      <c r="H170" s="326">
        <v>52</v>
      </c>
      <c r="I170" s="322"/>
      <c r="J170" s="332">
        <v>52</v>
      </c>
      <c r="K170" s="330"/>
      <c r="L170" s="326">
        <v>208</v>
      </c>
      <c r="M170" s="322"/>
      <c r="N170" s="233">
        <v>208</v>
      </c>
      <c r="O170" s="150"/>
      <c r="P170" s="150"/>
      <c r="Q170" s="150"/>
      <c r="R170" s="150"/>
      <c r="S170" s="150"/>
      <c r="T170" s="150"/>
      <c r="U170" s="150"/>
      <c r="V170" s="150"/>
      <c r="W170" s="150"/>
      <c r="X170" s="150"/>
      <c r="Y170" s="150"/>
      <c r="Z170" s="150"/>
    </row>
    <row r="171" spans="2:26" ht="19.95" customHeight="1" x14ac:dyDescent="0.3">
      <c r="B171" s="308" t="s">
        <v>187</v>
      </c>
      <c r="C171" s="325"/>
      <c r="D171" s="329">
        <v>15</v>
      </c>
      <c r="E171" s="329"/>
      <c r="F171" s="334">
        <v>15</v>
      </c>
      <c r="G171" s="336"/>
      <c r="H171" s="326">
        <v>58</v>
      </c>
      <c r="I171" s="322"/>
      <c r="J171" s="332">
        <v>58</v>
      </c>
      <c r="K171" s="330"/>
      <c r="L171" s="326">
        <v>311</v>
      </c>
      <c r="M171" s="322"/>
      <c r="N171" s="233">
        <v>311</v>
      </c>
      <c r="O171" s="150"/>
      <c r="P171" s="150"/>
      <c r="Q171" s="150"/>
      <c r="R171" s="150"/>
      <c r="S171" s="150"/>
      <c r="T171" s="150"/>
      <c r="U171" s="150"/>
      <c r="V171" s="150"/>
      <c r="W171" s="150"/>
      <c r="X171" s="150"/>
      <c r="Y171" s="150"/>
      <c r="Z171" s="150"/>
    </row>
    <row r="172" spans="2:26" ht="19.95" customHeight="1" x14ac:dyDescent="0.3">
      <c r="B172" s="308" t="s">
        <v>188</v>
      </c>
      <c r="C172" s="325"/>
      <c r="D172" s="329">
        <v>7</v>
      </c>
      <c r="E172" s="329"/>
      <c r="F172" s="334">
        <v>7</v>
      </c>
      <c r="G172" s="336"/>
      <c r="H172" s="326">
        <v>21</v>
      </c>
      <c r="I172" s="322"/>
      <c r="J172" s="332">
        <v>21</v>
      </c>
      <c r="K172" s="330"/>
      <c r="L172" s="326">
        <v>152</v>
      </c>
      <c r="M172" s="322"/>
      <c r="N172" s="233">
        <v>152</v>
      </c>
      <c r="O172" s="150"/>
      <c r="P172" s="150"/>
      <c r="Q172" s="150"/>
      <c r="R172" s="150"/>
      <c r="S172" s="150"/>
      <c r="T172" s="150"/>
      <c r="U172" s="150"/>
      <c r="V172" s="150"/>
      <c r="W172" s="150"/>
      <c r="X172" s="150"/>
      <c r="Y172" s="150"/>
      <c r="Z172" s="150"/>
    </row>
    <row r="173" spans="2:26" ht="19.95" customHeight="1" x14ac:dyDescent="0.3">
      <c r="B173" s="308" t="s">
        <v>189</v>
      </c>
      <c r="C173" s="325"/>
      <c r="D173" s="329">
        <v>34</v>
      </c>
      <c r="E173" s="329"/>
      <c r="F173" s="334">
        <v>34</v>
      </c>
      <c r="G173" s="336"/>
      <c r="H173" s="326">
        <v>373</v>
      </c>
      <c r="I173" s="322"/>
      <c r="J173" s="332">
        <v>373</v>
      </c>
      <c r="K173" s="330"/>
      <c r="L173" s="326">
        <v>1020</v>
      </c>
      <c r="M173" s="322"/>
      <c r="N173" s="233">
        <v>1020</v>
      </c>
      <c r="O173" s="150"/>
      <c r="P173" s="150"/>
      <c r="Q173" s="150"/>
      <c r="R173" s="150"/>
      <c r="S173" s="150"/>
      <c r="T173" s="150"/>
      <c r="U173" s="150"/>
      <c r="V173" s="150"/>
      <c r="W173" s="150"/>
      <c r="X173" s="150"/>
      <c r="Y173" s="150"/>
      <c r="Z173" s="150"/>
    </row>
    <row r="174" spans="2:26" ht="19.95" customHeight="1" thickBot="1" x14ac:dyDescent="0.35">
      <c r="B174" s="337" t="s">
        <v>140</v>
      </c>
      <c r="C174" s="338"/>
      <c r="D174" s="338">
        <f>SUM(D165:D173)</f>
        <v>127</v>
      </c>
      <c r="E174" s="338">
        <v>0</v>
      </c>
      <c r="F174" s="338">
        <f>SUM(F165:F173)</f>
        <v>127</v>
      </c>
      <c r="G174" s="339">
        <v>0</v>
      </c>
      <c r="H174" s="340">
        <f>SUM(H165:H173)</f>
        <v>740</v>
      </c>
      <c r="I174" s="340">
        <v>0</v>
      </c>
      <c r="J174" s="340">
        <f>SUM(J165:J173)</f>
        <v>740</v>
      </c>
      <c r="K174" s="340">
        <v>0</v>
      </c>
      <c r="L174" s="340">
        <f>SUM(L165:L173)</f>
        <v>2939</v>
      </c>
      <c r="M174" s="340">
        <v>0</v>
      </c>
      <c r="N174" s="341">
        <f>SUM(N165:N173)</f>
        <v>2939</v>
      </c>
      <c r="O174" s="150"/>
      <c r="P174" s="150"/>
      <c r="Q174" s="150"/>
      <c r="R174" s="150"/>
      <c r="S174" s="150"/>
      <c r="T174" s="150"/>
      <c r="U174" s="150"/>
      <c r="V174" s="150"/>
      <c r="W174" s="150"/>
      <c r="X174" s="150"/>
      <c r="Y174" s="150"/>
      <c r="Z174" s="150"/>
    </row>
    <row r="175" spans="2:26" ht="19.95" customHeight="1" x14ac:dyDescent="0.3">
      <c r="B175" s="188"/>
      <c r="C175" s="194"/>
      <c r="D175" s="194"/>
      <c r="E175" s="194"/>
      <c r="F175" s="195"/>
      <c r="G175" s="238"/>
      <c r="H175" s="194"/>
      <c r="I175" s="194"/>
      <c r="J175" s="195"/>
      <c r="K175" s="194"/>
      <c r="L175" s="194"/>
      <c r="M175" s="194"/>
      <c r="N175" s="195"/>
    </row>
    <row r="176" spans="2:26" ht="19.95" customHeight="1" x14ac:dyDescent="0.3">
      <c r="B176" s="188"/>
      <c r="C176" s="190"/>
      <c r="D176" s="190"/>
      <c r="E176" s="190"/>
      <c r="F176" s="187"/>
      <c r="G176" s="240"/>
      <c r="H176" s="187"/>
      <c r="I176" s="187"/>
      <c r="J176" s="187"/>
      <c r="K176" s="187"/>
      <c r="L176" s="190"/>
      <c r="M176" s="190"/>
      <c r="N176" s="191"/>
    </row>
    <row r="177" spans="2:26" ht="19.95" customHeight="1" x14ac:dyDescent="0.3">
      <c r="B177" s="232" t="s">
        <v>272</v>
      </c>
      <c r="H177" s="186"/>
      <c r="I177" s="186"/>
      <c r="J177" s="186"/>
      <c r="K177" s="186"/>
      <c r="L177" s="186"/>
      <c r="M177" s="186"/>
    </row>
    <row r="178" spans="2:26" ht="19.95" customHeight="1" x14ac:dyDescent="0.3">
      <c r="B178" s="561" t="s">
        <v>175</v>
      </c>
      <c r="C178" s="563" t="s">
        <v>264</v>
      </c>
      <c r="D178" s="564"/>
      <c r="E178" s="564"/>
      <c r="F178" s="565"/>
      <c r="G178" s="569" t="s">
        <v>265</v>
      </c>
      <c r="H178" s="570"/>
      <c r="I178" s="570"/>
      <c r="J178" s="571"/>
      <c r="K178" s="563" t="s">
        <v>266</v>
      </c>
      <c r="L178" s="564"/>
      <c r="M178" s="564"/>
      <c r="N178" s="565"/>
    </row>
    <row r="179" spans="2:26" ht="19.95" customHeight="1" x14ac:dyDescent="0.3">
      <c r="B179" s="562"/>
      <c r="C179" s="566"/>
      <c r="D179" s="567"/>
      <c r="E179" s="567"/>
      <c r="F179" s="568"/>
      <c r="G179" s="572"/>
      <c r="H179" s="573"/>
      <c r="I179" s="573"/>
      <c r="J179" s="574"/>
      <c r="K179" s="566"/>
      <c r="L179" s="567"/>
      <c r="M179" s="567"/>
      <c r="N179" s="568"/>
    </row>
    <row r="180" spans="2:26" ht="19.95" customHeight="1" x14ac:dyDescent="0.3">
      <c r="B180" s="562"/>
      <c r="C180" s="216" t="s">
        <v>267</v>
      </c>
      <c r="D180" s="216" t="s">
        <v>193</v>
      </c>
      <c r="E180" s="216" t="s">
        <v>268</v>
      </c>
      <c r="F180" s="216" t="s">
        <v>140</v>
      </c>
      <c r="G180" s="216" t="s">
        <v>267</v>
      </c>
      <c r="H180" s="216" t="s">
        <v>193</v>
      </c>
      <c r="I180" s="216" t="s">
        <v>268</v>
      </c>
      <c r="J180" s="216" t="s">
        <v>140</v>
      </c>
      <c r="K180" s="216" t="s">
        <v>267</v>
      </c>
      <c r="L180" s="216" t="s">
        <v>193</v>
      </c>
      <c r="M180" s="216" t="s">
        <v>268</v>
      </c>
      <c r="N180" s="216" t="s">
        <v>140</v>
      </c>
    </row>
    <row r="181" spans="2:26" ht="19.95" customHeight="1" x14ac:dyDescent="0.3">
      <c r="B181" s="320" t="s">
        <v>181</v>
      </c>
      <c r="C181" s="323">
        <v>7</v>
      </c>
      <c r="D181" s="327"/>
      <c r="E181" s="327"/>
      <c r="F181" s="333">
        <v>7</v>
      </c>
      <c r="G181" s="335">
        <v>36</v>
      </c>
      <c r="H181" s="324"/>
      <c r="I181" s="321"/>
      <c r="J181" s="331">
        <v>36</v>
      </c>
      <c r="K181" s="328">
        <v>7</v>
      </c>
      <c r="L181" s="324"/>
      <c r="M181" s="321"/>
      <c r="N181" s="233">
        <v>7</v>
      </c>
      <c r="O181" s="150"/>
      <c r="P181" s="150"/>
      <c r="Q181" s="150"/>
      <c r="R181" s="150"/>
      <c r="S181" s="150"/>
      <c r="T181" s="150"/>
      <c r="U181" s="150"/>
      <c r="V181" s="150"/>
      <c r="W181" s="150"/>
      <c r="X181" s="150"/>
      <c r="Y181" s="150"/>
      <c r="Z181" s="150"/>
    </row>
    <row r="182" spans="2:26" ht="19.95" customHeight="1" x14ac:dyDescent="0.3">
      <c r="B182" s="308" t="s">
        <v>182</v>
      </c>
      <c r="C182" s="325">
        <v>4</v>
      </c>
      <c r="D182" s="329"/>
      <c r="E182" s="329"/>
      <c r="F182" s="334">
        <v>4</v>
      </c>
      <c r="G182" s="336">
        <v>18</v>
      </c>
      <c r="H182" s="326"/>
      <c r="I182" s="322"/>
      <c r="J182" s="332">
        <v>18</v>
      </c>
      <c r="K182" s="330">
        <v>1</v>
      </c>
      <c r="L182" s="326"/>
      <c r="M182" s="322"/>
      <c r="N182" s="233">
        <v>1</v>
      </c>
      <c r="O182" s="150"/>
      <c r="P182" s="150"/>
      <c r="Q182" s="150"/>
      <c r="R182" s="150"/>
      <c r="S182" s="150"/>
      <c r="T182" s="150"/>
      <c r="U182" s="150"/>
      <c r="V182" s="150"/>
      <c r="W182" s="150"/>
      <c r="X182" s="150"/>
      <c r="Y182" s="150"/>
      <c r="Z182" s="150"/>
    </row>
    <row r="183" spans="2:26" ht="19.95" customHeight="1" x14ac:dyDescent="0.3">
      <c r="B183" s="308" t="s">
        <v>183</v>
      </c>
      <c r="C183" s="325">
        <v>6</v>
      </c>
      <c r="D183" s="329"/>
      <c r="E183" s="329"/>
      <c r="F183" s="334">
        <v>6</v>
      </c>
      <c r="G183" s="336">
        <v>18</v>
      </c>
      <c r="H183" s="326"/>
      <c r="I183" s="322"/>
      <c r="J183" s="332">
        <v>18</v>
      </c>
      <c r="K183" s="330">
        <v>7</v>
      </c>
      <c r="L183" s="326"/>
      <c r="M183" s="322"/>
      <c r="N183" s="233">
        <v>7</v>
      </c>
      <c r="O183" s="150"/>
      <c r="P183" s="150"/>
      <c r="Q183" s="150"/>
      <c r="R183" s="150"/>
      <c r="S183" s="150"/>
      <c r="T183" s="150"/>
      <c r="U183" s="150"/>
      <c r="V183" s="150"/>
      <c r="W183" s="150"/>
      <c r="X183" s="150"/>
      <c r="Y183" s="150"/>
      <c r="Z183" s="150"/>
    </row>
    <row r="184" spans="2:26" ht="19.95" customHeight="1" x14ac:dyDescent="0.3">
      <c r="B184" s="308" t="s">
        <v>184</v>
      </c>
      <c r="C184" s="325">
        <v>7</v>
      </c>
      <c r="D184" s="329"/>
      <c r="E184" s="329"/>
      <c r="F184" s="334">
        <v>7</v>
      </c>
      <c r="G184" s="336">
        <v>27</v>
      </c>
      <c r="H184" s="326"/>
      <c r="I184" s="322"/>
      <c r="J184" s="332">
        <v>27</v>
      </c>
      <c r="K184" s="330">
        <v>19</v>
      </c>
      <c r="L184" s="326"/>
      <c r="M184" s="322"/>
      <c r="N184" s="233">
        <v>19</v>
      </c>
      <c r="O184" s="150"/>
      <c r="P184" s="150"/>
      <c r="Q184" s="150"/>
      <c r="R184" s="150"/>
      <c r="S184" s="150"/>
      <c r="T184" s="150"/>
      <c r="U184" s="150"/>
      <c r="V184" s="150"/>
      <c r="W184" s="150"/>
      <c r="X184" s="150"/>
      <c r="Y184" s="150"/>
      <c r="Z184" s="150"/>
    </row>
    <row r="185" spans="2:26" ht="19.95" customHeight="1" x14ac:dyDescent="0.3">
      <c r="B185" s="308" t="s">
        <v>185</v>
      </c>
      <c r="C185" s="325">
        <v>2</v>
      </c>
      <c r="D185" s="329"/>
      <c r="E185" s="329"/>
      <c r="F185" s="334">
        <v>2</v>
      </c>
      <c r="G185" s="336">
        <v>5</v>
      </c>
      <c r="H185" s="326"/>
      <c r="I185" s="322"/>
      <c r="J185" s="332">
        <v>5</v>
      </c>
      <c r="K185" s="330"/>
      <c r="L185" s="326"/>
      <c r="M185" s="322"/>
      <c r="N185" s="233">
        <v>0</v>
      </c>
      <c r="O185" s="150"/>
      <c r="P185" s="150"/>
      <c r="Q185" s="150"/>
      <c r="R185" s="150"/>
      <c r="S185" s="150"/>
      <c r="T185" s="150"/>
      <c r="U185" s="150"/>
      <c r="V185" s="150"/>
      <c r="W185" s="150"/>
      <c r="X185" s="150"/>
      <c r="Y185" s="150"/>
      <c r="Z185" s="150"/>
    </row>
    <row r="186" spans="2:26" ht="19.95" customHeight="1" x14ac:dyDescent="0.3">
      <c r="B186" s="308" t="s">
        <v>186</v>
      </c>
      <c r="C186" s="325">
        <v>6</v>
      </c>
      <c r="D186" s="329"/>
      <c r="E186" s="329"/>
      <c r="F186" s="334">
        <v>6</v>
      </c>
      <c r="G186" s="336">
        <v>22</v>
      </c>
      <c r="H186" s="326"/>
      <c r="I186" s="322"/>
      <c r="J186" s="332">
        <v>22</v>
      </c>
      <c r="K186" s="330">
        <v>17</v>
      </c>
      <c r="L186" s="326"/>
      <c r="M186" s="322"/>
      <c r="N186" s="233">
        <v>17</v>
      </c>
      <c r="O186" s="150"/>
      <c r="P186" s="150"/>
      <c r="Q186" s="150"/>
      <c r="R186" s="150"/>
      <c r="S186" s="150"/>
      <c r="T186" s="150"/>
      <c r="U186" s="150"/>
      <c r="V186" s="150"/>
      <c r="W186" s="150"/>
      <c r="X186" s="150"/>
      <c r="Y186" s="150"/>
      <c r="Z186" s="150"/>
    </row>
    <row r="187" spans="2:26" ht="19.95" customHeight="1" x14ac:dyDescent="0.3">
      <c r="B187" s="308" t="s">
        <v>187</v>
      </c>
      <c r="C187" s="325">
        <v>8</v>
      </c>
      <c r="D187" s="329"/>
      <c r="E187" s="329"/>
      <c r="F187" s="334">
        <v>8</v>
      </c>
      <c r="G187" s="336">
        <v>30</v>
      </c>
      <c r="H187" s="326"/>
      <c r="I187" s="322"/>
      <c r="J187" s="332">
        <v>30</v>
      </c>
      <c r="K187" s="330">
        <v>19</v>
      </c>
      <c r="L187" s="326"/>
      <c r="M187" s="322"/>
      <c r="N187" s="233">
        <v>19</v>
      </c>
      <c r="O187" s="150"/>
      <c r="P187" s="150"/>
      <c r="Q187" s="150"/>
      <c r="R187" s="150"/>
      <c r="S187" s="150"/>
      <c r="T187" s="150"/>
      <c r="U187" s="150"/>
      <c r="V187" s="150"/>
      <c r="W187" s="150"/>
      <c r="X187" s="150"/>
      <c r="Y187" s="150"/>
      <c r="Z187" s="150"/>
    </row>
    <row r="188" spans="2:26" ht="19.95" customHeight="1" x14ac:dyDescent="0.3">
      <c r="B188" s="308" t="s">
        <v>188</v>
      </c>
      <c r="C188" s="325">
        <v>4</v>
      </c>
      <c r="D188" s="329"/>
      <c r="E188" s="329"/>
      <c r="F188" s="334">
        <v>4</v>
      </c>
      <c r="G188" s="336">
        <v>28</v>
      </c>
      <c r="H188" s="326"/>
      <c r="I188" s="322"/>
      <c r="J188" s="332">
        <v>28</v>
      </c>
      <c r="K188" s="330">
        <v>1</v>
      </c>
      <c r="L188" s="326"/>
      <c r="M188" s="322"/>
      <c r="N188" s="233">
        <v>1</v>
      </c>
      <c r="O188" s="150"/>
      <c r="P188" s="150"/>
      <c r="Q188" s="150"/>
      <c r="R188" s="150"/>
      <c r="S188" s="150"/>
      <c r="T188" s="150"/>
      <c r="U188" s="150"/>
      <c r="V188" s="150"/>
      <c r="W188" s="150"/>
      <c r="X188" s="150"/>
      <c r="Y188" s="150"/>
      <c r="Z188" s="150"/>
    </row>
    <row r="189" spans="2:26" ht="19.95" customHeight="1" x14ac:dyDescent="0.3">
      <c r="B189" s="308" t="s">
        <v>189</v>
      </c>
      <c r="C189" s="325">
        <v>17</v>
      </c>
      <c r="D189" s="329"/>
      <c r="E189" s="329"/>
      <c r="F189" s="334">
        <v>17</v>
      </c>
      <c r="G189" s="336">
        <v>437</v>
      </c>
      <c r="H189" s="326"/>
      <c r="I189" s="322"/>
      <c r="J189" s="332">
        <v>437</v>
      </c>
      <c r="K189" s="330">
        <v>21</v>
      </c>
      <c r="L189" s="326"/>
      <c r="M189" s="322"/>
      <c r="N189" s="233">
        <v>21</v>
      </c>
      <c r="O189" s="150"/>
      <c r="P189" s="150"/>
      <c r="Q189" s="150"/>
      <c r="R189" s="150"/>
      <c r="S189" s="150"/>
      <c r="T189" s="150"/>
      <c r="U189" s="150"/>
      <c r="V189" s="150"/>
      <c r="W189" s="150"/>
      <c r="X189" s="150"/>
      <c r="Y189" s="150"/>
      <c r="Z189" s="150"/>
    </row>
    <row r="190" spans="2:26" ht="19.95" customHeight="1" thickBot="1" x14ac:dyDescent="0.35">
      <c r="B190" s="337" t="s">
        <v>140</v>
      </c>
      <c r="C190" s="338">
        <f>SUM(C181:C189)</f>
        <v>61</v>
      </c>
      <c r="D190" s="338">
        <v>0</v>
      </c>
      <c r="E190" s="338">
        <v>0</v>
      </c>
      <c r="F190" s="338">
        <f>SUM(F181:F189)</f>
        <v>61</v>
      </c>
      <c r="G190" s="339">
        <f>SUM(G181:G189)</f>
        <v>621</v>
      </c>
      <c r="H190" s="340">
        <v>0</v>
      </c>
      <c r="I190" s="340">
        <v>0</v>
      </c>
      <c r="J190" s="340">
        <f>SUM(J181:J189)</f>
        <v>621</v>
      </c>
      <c r="K190" s="340">
        <f>SUM(K181:K189)</f>
        <v>92</v>
      </c>
      <c r="L190" s="340">
        <v>0</v>
      </c>
      <c r="M190" s="340">
        <v>0</v>
      </c>
      <c r="N190" s="341">
        <f>SUM(N181:N189)</f>
        <v>92</v>
      </c>
      <c r="O190" s="150"/>
      <c r="P190" s="150"/>
      <c r="Q190" s="150"/>
      <c r="R190" s="150"/>
      <c r="S190" s="150"/>
      <c r="T190" s="150"/>
      <c r="U190" s="150"/>
      <c r="V190" s="150"/>
      <c r="W190" s="150"/>
      <c r="X190" s="150"/>
      <c r="Y190" s="150"/>
      <c r="Z190" s="150"/>
    </row>
    <row r="191" spans="2:26" ht="19.95" customHeight="1" x14ac:dyDescent="0.3">
      <c r="B191" s="188"/>
      <c r="C191" s="194"/>
      <c r="D191" s="194"/>
      <c r="E191" s="194"/>
      <c r="F191" s="194"/>
      <c r="G191" s="238"/>
      <c r="H191" s="194"/>
      <c r="I191" s="194"/>
      <c r="J191" s="194"/>
      <c r="K191" s="194"/>
      <c r="L191" s="194"/>
      <c r="M191" s="194"/>
      <c r="N191" s="194"/>
    </row>
    <row r="192" spans="2:26" ht="19.95" customHeight="1" x14ac:dyDescent="0.25">
      <c r="B192" s="188"/>
      <c r="C192" s="194"/>
      <c r="D192" s="194"/>
      <c r="E192" s="194"/>
      <c r="F192" s="194"/>
      <c r="G192" s="238"/>
      <c r="H192" s="194"/>
      <c r="I192" s="194"/>
      <c r="J192" s="194"/>
      <c r="K192" s="194"/>
      <c r="L192" s="194"/>
      <c r="M192" s="194"/>
      <c r="N192" s="194"/>
      <c r="O192" s="5"/>
    </row>
    <row r="193" spans="2:26" ht="19.95" customHeight="1" x14ac:dyDescent="0.3">
      <c r="B193" s="188"/>
      <c r="C193" s="190"/>
      <c r="D193" s="190"/>
      <c r="E193" s="190"/>
      <c r="F193" s="190"/>
      <c r="G193" s="238"/>
      <c r="H193" s="190"/>
      <c r="I193" s="190"/>
      <c r="J193" s="190"/>
      <c r="K193" s="190"/>
      <c r="L193" s="190"/>
      <c r="M193" s="190"/>
    </row>
    <row r="194" spans="2:26" ht="19.95" customHeight="1" x14ac:dyDescent="0.3">
      <c r="B194" s="232" t="s">
        <v>222</v>
      </c>
      <c r="H194" s="186"/>
      <c r="I194" s="186"/>
      <c r="J194" s="186"/>
      <c r="K194" s="186"/>
      <c r="L194" s="186"/>
      <c r="M194" s="186"/>
    </row>
    <row r="195" spans="2:26" ht="19.95" customHeight="1" x14ac:dyDescent="0.3">
      <c r="B195" s="561" t="s">
        <v>175</v>
      </c>
      <c r="C195" s="563" t="s">
        <v>264</v>
      </c>
      <c r="D195" s="564"/>
      <c r="E195" s="564"/>
      <c r="F195" s="565"/>
      <c r="G195" s="569" t="s">
        <v>273</v>
      </c>
      <c r="H195" s="570"/>
      <c r="I195" s="570"/>
      <c r="J195" s="571"/>
      <c r="K195" s="563" t="s">
        <v>266</v>
      </c>
      <c r="L195" s="564"/>
      <c r="M195" s="564"/>
      <c r="N195" s="565"/>
    </row>
    <row r="196" spans="2:26" ht="19.95" customHeight="1" x14ac:dyDescent="0.3">
      <c r="B196" s="562"/>
      <c r="C196" s="566"/>
      <c r="D196" s="567"/>
      <c r="E196" s="567"/>
      <c r="F196" s="568"/>
      <c r="G196" s="572"/>
      <c r="H196" s="573"/>
      <c r="I196" s="573"/>
      <c r="J196" s="574"/>
      <c r="K196" s="566"/>
      <c r="L196" s="567"/>
      <c r="M196" s="567"/>
      <c r="N196" s="568"/>
    </row>
    <row r="197" spans="2:26" ht="19.95" customHeight="1" x14ac:dyDescent="0.3">
      <c r="B197" s="562"/>
      <c r="C197" s="216" t="s">
        <v>267</v>
      </c>
      <c r="D197" s="216" t="s">
        <v>193</v>
      </c>
      <c r="E197" s="216" t="s">
        <v>268</v>
      </c>
      <c r="F197" s="216" t="s">
        <v>140</v>
      </c>
      <c r="G197" s="216" t="s">
        <v>267</v>
      </c>
      <c r="H197" s="216" t="s">
        <v>193</v>
      </c>
      <c r="I197" s="216" t="s">
        <v>268</v>
      </c>
      <c r="J197" s="216" t="s">
        <v>140</v>
      </c>
      <c r="K197" s="216" t="s">
        <v>267</v>
      </c>
      <c r="L197" s="216" t="s">
        <v>193</v>
      </c>
      <c r="M197" s="216" t="s">
        <v>268</v>
      </c>
      <c r="N197" s="216" t="s">
        <v>140</v>
      </c>
    </row>
    <row r="198" spans="2:26" ht="19.95" customHeight="1" x14ac:dyDescent="0.3">
      <c r="B198" s="320" t="s">
        <v>181</v>
      </c>
      <c r="C198" s="323">
        <v>11</v>
      </c>
      <c r="D198" s="327"/>
      <c r="E198" s="327"/>
      <c r="F198" s="333">
        <v>11</v>
      </c>
      <c r="G198" s="335">
        <v>91</v>
      </c>
      <c r="H198" s="324"/>
      <c r="I198" s="321"/>
      <c r="J198" s="331">
        <v>91</v>
      </c>
      <c r="K198" s="328">
        <v>19</v>
      </c>
      <c r="L198" s="324"/>
      <c r="M198" s="321"/>
      <c r="N198" s="233">
        <v>19</v>
      </c>
      <c r="O198" s="150"/>
      <c r="P198" s="150"/>
      <c r="Q198" s="150"/>
      <c r="R198" s="150"/>
      <c r="S198" s="150"/>
      <c r="T198" s="150"/>
      <c r="U198" s="150"/>
      <c r="V198" s="150"/>
      <c r="W198" s="150"/>
      <c r="X198" s="150"/>
      <c r="Y198" s="150"/>
      <c r="Z198" s="150"/>
    </row>
    <row r="199" spans="2:26" ht="19.95" customHeight="1" x14ac:dyDescent="0.3">
      <c r="B199" s="308" t="s">
        <v>182</v>
      </c>
      <c r="C199" s="325">
        <v>10</v>
      </c>
      <c r="D199" s="329"/>
      <c r="E199" s="329"/>
      <c r="F199" s="334">
        <v>10</v>
      </c>
      <c r="G199" s="336">
        <v>60</v>
      </c>
      <c r="H199" s="326"/>
      <c r="I199" s="322"/>
      <c r="J199" s="332">
        <v>60</v>
      </c>
      <c r="K199" s="330">
        <v>10</v>
      </c>
      <c r="L199" s="326"/>
      <c r="M199" s="322"/>
      <c r="N199" s="233">
        <v>10</v>
      </c>
      <c r="O199" s="150"/>
      <c r="P199" s="150"/>
      <c r="Q199" s="150"/>
      <c r="R199" s="150"/>
      <c r="S199" s="150"/>
      <c r="T199" s="150"/>
      <c r="U199" s="150"/>
      <c r="V199" s="150"/>
      <c r="W199" s="150"/>
      <c r="X199" s="150"/>
      <c r="Y199" s="150"/>
      <c r="Z199" s="150"/>
    </row>
    <row r="200" spans="2:26" ht="19.95" customHeight="1" x14ac:dyDescent="0.3">
      <c r="B200" s="308" t="s">
        <v>183</v>
      </c>
      <c r="C200" s="325">
        <v>7</v>
      </c>
      <c r="D200" s="329"/>
      <c r="E200" s="329"/>
      <c r="F200" s="334">
        <v>7</v>
      </c>
      <c r="G200" s="336">
        <v>68</v>
      </c>
      <c r="H200" s="326"/>
      <c r="I200" s="322"/>
      <c r="J200" s="332">
        <v>68</v>
      </c>
      <c r="K200" s="330">
        <v>20</v>
      </c>
      <c r="L200" s="326"/>
      <c r="M200" s="322"/>
      <c r="N200" s="233">
        <v>20</v>
      </c>
      <c r="O200" s="150"/>
      <c r="P200" s="150"/>
      <c r="Q200" s="150"/>
      <c r="R200" s="150"/>
      <c r="S200" s="150"/>
      <c r="T200" s="150"/>
      <c r="U200" s="150"/>
      <c r="V200" s="150"/>
      <c r="W200" s="150"/>
      <c r="X200" s="150"/>
      <c r="Y200" s="150"/>
      <c r="Z200" s="150"/>
    </row>
    <row r="201" spans="2:26" ht="19.95" customHeight="1" x14ac:dyDescent="0.3">
      <c r="B201" s="308" t="s">
        <v>184</v>
      </c>
      <c r="C201" s="325">
        <v>13</v>
      </c>
      <c r="D201" s="329"/>
      <c r="E201" s="329"/>
      <c r="F201" s="334">
        <v>13</v>
      </c>
      <c r="G201" s="336">
        <v>124</v>
      </c>
      <c r="H201" s="326"/>
      <c r="I201" s="322"/>
      <c r="J201" s="332">
        <v>124</v>
      </c>
      <c r="K201" s="330">
        <v>21</v>
      </c>
      <c r="L201" s="326"/>
      <c r="M201" s="322"/>
      <c r="N201" s="233">
        <v>21</v>
      </c>
      <c r="O201" s="150"/>
      <c r="P201" s="150"/>
      <c r="Q201" s="150"/>
      <c r="R201" s="150"/>
      <c r="S201" s="150"/>
      <c r="T201" s="150"/>
      <c r="U201" s="150"/>
      <c r="V201" s="150"/>
      <c r="W201" s="150"/>
      <c r="X201" s="150"/>
      <c r="Y201" s="150"/>
      <c r="Z201" s="150"/>
    </row>
    <row r="202" spans="2:26" ht="19.95" customHeight="1" x14ac:dyDescent="0.3">
      <c r="B202" s="308" t="s">
        <v>185</v>
      </c>
      <c r="C202" s="325">
        <v>7</v>
      </c>
      <c r="D202" s="329"/>
      <c r="E202" s="329"/>
      <c r="F202" s="334">
        <v>7</v>
      </c>
      <c r="G202" s="336">
        <v>30</v>
      </c>
      <c r="H202" s="326"/>
      <c r="I202" s="322"/>
      <c r="J202" s="332">
        <v>30</v>
      </c>
      <c r="K202" s="330">
        <v>7</v>
      </c>
      <c r="L202" s="326"/>
      <c r="M202" s="322"/>
      <c r="N202" s="233">
        <v>7</v>
      </c>
      <c r="O202" s="150"/>
      <c r="P202" s="150"/>
      <c r="Q202" s="150"/>
      <c r="R202" s="150"/>
      <c r="S202" s="150"/>
      <c r="T202" s="150"/>
      <c r="U202" s="150"/>
      <c r="V202" s="150"/>
      <c r="W202" s="150"/>
      <c r="X202" s="150"/>
      <c r="Y202" s="150"/>
      <c r="Z202" s="150"/>
    </row>
    <row r="203" spans="2:26" ht="19.95" customHeight="1" x14ac:dyDescent="0.3">
      <c r="B203" s="308" t="s">
        <v>186</v>
      </c>
      <c r="C203" s="325">
        <v>9</v>
      </c>
      <c r="D203" s="329"/>
      <c r="E203" s="329"/>
      <c r="F203" s="334">
        <v>9</v>
      </c>
      <c r="G203" s="336">
        <v>75</v>
      </c>
      <c r="H203" s="326"/>
      <c r="I203" s="322"/>
      <c r="J203" s="332">
        <v>75</v>
      </c>
      <c r="K203" s="330">
        <v>7</v>
      </c>
      <c r="L203" s="326"/>
      <c r="M203" s="322"/>
      <c r="N203" s="233">
        <v>7</v>
      </c>
      <c r="O203" s="150"/>
      <c r="P203" s="150"/>
      <c r="Q203" s="150"/>
      <c r="R203" s="150"/>
      <c r="S203" s="150"/>
      <c r="T203" s="150"/>
      <c r="U203" s="150"/>
      <c r="V203" s="150"/>
      <c r="W203" s="150"/>
      <c r="X203" s="150"/>
      <c r="Y203" s="150"/>
      <c r="Z203" s="150"/>
    </row>
    <row r="204" spans="2:26" ht="19.95" customHeight="1" x14ac:dyDescent="0.3">
      <c r="B204" s="308" t="s">
        <v>187</v>
      </c>
      <c r="C204" s="325">
        <v>14</v>
      </c>
      <c r="D204" s="329"/>
      <c r="E204" s="329"/>
      <c r="F204" s="334">
        <v>14</v>
      </c>
      <c r="G204" s="336">
        <v>140</v>
      </c>
      <c r="H204" s="326"/>
      <c r="I204" s="322"/>
      <c r="J204" s="332">
        <v>140</v>
      </c>
      <c r="K204" s="330">
        <v>43</v>
      </c>
      <c r="L204" s="326"/>
      <c r="M204" s="322"/>
      <c r="N204" s="233">
        <v>43</v>
      </c>
      <c r="O204" s="150"/>
      <c r="P204" s="150"/>
      <c r="Q204" s="150"/>
      <c r="R204" s="150"/>
      <c r="S204" s="150"/>
      <c r="T204" s="150"/>
      <c r="U204" s="150"/>
      <c r="V204" s="150"/>
      <c r="W204" s="150"/>
      <c r="X204" s="150"/>
      <c r="Y204" s="150"/>
      <c r="Z204" s="150"/>
    </row>
    <row r="205" spans="2:26" ht="19.95" customHeight="1" x14ac:dyDescent="0.3">
      <c r="B205" s="308" t="s">
        <v>188</v>
      </c>
      <c r="C205" s="325">
        <v>7</v>
      </c>
      <c r="D205" s="329"/>
      <c r="E205" s="329"/>
      <c r="F205" s="334">
        <v>7</v>
      </c>
      <c r="G205" s="336">
        <v>60</v>
      </c>
      <c r="H205" s="326"/>
      <c r="I205" s="322"/>
      <c r="J205" s="332">
        <v>60</v>
      </c>
      <c r="K205" s="330">
        <v>5</v>
      </c>
      <c r="L205" s="326"/>
      <c r="M205" s="322"/>
      <c r="N205" s="233">
        <v>5</v>
      </c>
      <c r="O205" s="150"/>
      <c r="P205" s="150"/>
      <c r="Q205" s="150"/>
      <c r="R205" s="150"/>
      <c r="S205" s="150"/>
      <c r="T205" s="150"/>
      <c r="U205" s="150"/>
      <c r="V205" s="150"/>
      <c r="W205" s="150"/>
      <c r="X205" s="150"/>
      <c r="Y205" s="150"/>
      <c r="Z205" s="150"/>
    </row>
    <row r="206" spans="2:26" ht="19.95" customHeight="1" x14ac:dyDescent="0.3">
      <c r="B206" s="308" t="s">
        <v>189</v>
      </c>
      <c r="C206" s="325">
        <v>42</v>
      </c>
      <c r="D206" s="329"/>
      <c r="E206" s="329"/>
      <c r="F206" s="334">
        <v>42</v>
      </c>
      <c r="G206" s="336">
        <v>620</v>
      </c>
      <c r="H206" s="326"/>
      <c r="I206" s="322"/>
      <c r="J206" s="332">
        <v>620</v>
      </c>
      <c r="K206" s="330">
        <v>67</v>
      </c>
      <c r="L206" s="326"/>
      <c r="M206" s="322"/>
      <c r="N206" s="233">
        <v>67</v>
      </c>
      <c r="O206" s="150"/>
      <c r="P206" s="150"/>
      <c r="Q206" s="150"/>
      <c r="R206" s="150"/>
      <c r="S206" s="150"/>
      <c r="T206" s="150"/>
      <c r="U206" s="150"/>
      <c r="V206" s="150"/>
      <c r="W206" s="150"/>
      <c r="X206" s="150"/>
      <c r="Y206" s="150"/>
      <c r="Z206" s="150"/>
    </row>
    <row r="207" spans="2:26" ht="19.95" customHeight="1" thickBot="1" x14ac:dyDescent="0.35">
      <c r="B207" s="337" t="s">
        <v>140</v>
      </c>
      <c r="C207" s="338">
        <f>SUM(C198:C206)</f>
        <v>120</v>
      </c>
      <c r="D207" s="338">
        <v>0</v>
      </c>
      <c r="E207" s="338">
        <v>0</v>
      </c>
      <c r="F207" s="338">
        <f>SUM(F198:F206)</f>
        <v>120</v>
      </c>
      <c r="G207" s="339">
        <f>SUM(G198:G206)</f>
        <v>1268</v>
      </c>
      <c r="H207" s="340">
        <v>0</v>
      </c>
      <c r="I207" s="340">
        <v>0</v>
      </c>
      <c r="J207" s="340">
        <f>SUM(J198:J206)</f>
        <v>1268</v>
      </c>
      <c r="K207" s="340">
        <f>SUM(K198:K206)</f>
        <v>199</v>
      </c>
      <c r="L207" s="340">
        <v>0</v>
      </c>
      <c r="M207" s="340">
        <v>0</v>
      </c>
      <c r="N207" s="341">
        <f>SUM(N198:N206)</f>
        <v>199</v>
      </c>
      <c r="O207" s="150"/>
      <c r="P207" s="150"/>
      <c r="Q207" s="150"/>
      <c r="R207" s="150"/>
      <c r="S207" s="150"/>
      <c r="T207" s="150"/>
      <c r="U207" s="150"/>
      <c r="V207" s="150"/>
      <c r="W207" s="150"/>
      <c r="X207" s="150"/>
      <c r="Y207" s="150"/>
      <c r="Z207" s="150"/>
    </row>
    <row r="208" spans="2:26" ht="19.95" customHeight="1" x14ac:dyDescent="0.3">
      <c r="B208" s="188"/>
      <c r="C208" s="190"/>
      <c r="D208" s="190"/>
      <c r="E208" s="190"/>
      <c r="F208" s="190"/>
      <c r="G208" s="238"/>
      <c r="H208" s="190"/>
      <c r="I208" s="190"/>
      <c r="J208" s="190"/>
      <c r="K208" s="190"/>
      <c r="L208" s="190"/>
      <c r="M208" s="190"/>
      <c r="N208" s="191"/>
    </row>
    <row r="209" spans="2:26" ht="19.95" customHeight="1" x14ac:dyDescent="0.3">
      <c r="B209" s="147"/>
    </row>
    <row r="210" spans="2:26" ht="19.95" customHeight="1" x14ac:dyDescent="0.3">
      <c r="B210" s="232" t="s">
        <v>274</v>
      </c>
      <c r="H210" s="186"/>
      <c r="I210" s="186"/>
      <c r="J210" s="186"/>
      <c r="K210" s="186"/>
      <c r="L210" s="186"/>
      <c r="M210" s="186"/>
    </row>
    <row r="211" spans="2:26" ht="19.95" customHeight="1" x14ac:dyDescent="0.3">
      <c r="B211" s="561" t="s">
        <v>175</v>
      </c>
      <c r="C211" s="563" t="s">
        <v>264</v>
      </c>
      <c r="D211" s="564"/>
      <c r="E211" s="564"/>
      <c r="F211" s="565"/>
      <c r="G211" s="569" t="s">
        <v>265</v>
      </c>
      <c r="H211" s="570"/>
      <c r="I211" s="570"/>
      <c r="J211" s="571"/>
      <c r="K211" s="563" t="s">
        <v>266</v>
      </c>
      <c r="L211" s="564"/>
      <c r="M211" s="564"/>
      <c r="N211" s="565"/>
    </row>
    <row r="212" spans="2:26" ht="19.95" customHeight="1" x14ac:dyDescent="0.3">
      <c r="B212" s="562"/>
      <c r="C212" s="566"/>
      <c r="D212" s="567"/>
      <c r="E212" s="567"/>
      <c r="F212" s="568"/>
      <c r="G212" s="572"/>
      <c r="H212" s="573"/>
      <c r="I212" s="573"/>
      <c r="J212" s="574"/>
      <c r="K212" s="566"/>
      <c r="L212" s="567"/>
      <c r="M212" s="567"/>
      <c r="N212" s="568"/>
    </row>
    <row r="213" spans="2:26" ht="19.95" customHeight="1" x14ac:dyDescent="0.3">
      <c r="B213" s="562"/>
      <c r="C213" s="216" t="s">
        <v>267</v>
      </c>
      <c r="D213" s="216" t="s">
        <v>193</v>
      </c>
      <c r="E213" s="216" t="s">
        <v>268</v>
      </c>
      <c r="F213" s="216" t="s">
        <v>140</v>
      </c>
      <c r="G213" s="216" t="s">
        <v>267</v>
      </c>
      <c r="H213" s="216" t="s">
        <v>193</v>
      </c>
      <c r="I213" s="216" t="s">
        <v>268</v>
      </c>
      <c r="J213" s="216" t="s">
        <v>140</v>
      </c>
      <c r="K213" s="216" t="s">
        <v>267</v>
      </c>
      <c r="L213" s="216" t="s">
        <v>193</v>
      </c>
      <c r="M213" s="216" t="s">
        <v>268</v>
      </c>
      <c r="N213" s="216" t="s">
        <v>140</v>
      </c>
    </row>
    <row r="214" spans="2:26" ht="19.95" customHeight="1" x14ac:dyDescent="0.3">
      <c r="B214" s="320" t="s">
        <v>181</v>
      </c>
      <c r="C214" s="323"/>
      <c r="D214" s="327">
        <v>5</v>
      </c>
      <c r="E214" s="327"/>
      <c r="F214" s="333">
        <v>5</v>
      </c>
      <c r="G214" s="335"/>
      <c r="H214" s="324">
        <v>19</v>
      </c>
      <c r="I214" s="321"/>
      <c r="J214" s="331">
        <v>19</v>
      </c>
      <c r="K214" s="328"/>
      <c r="L214" s="324">
        <v>38</v>
      </c>
      <c r="M214" s="321"/>
      <c r="N214" s="233">
        <v>38</v>
      </c>
      <c r="O214" s="150"/>
      <c r="P214" s="150"/>
      <c r="Q214" s="150"/>
      <c r="R214" s="150"/>
      <c r="S214" s="150"/>
      <c r="T214" s="150"/>
      <c r="U214" s="150"/>
      <c r="V214" s="150"/>
      <c r="W214" s="150"/>
      <c r="X214" s="150"/>
      <c r="Y214" s="150"/>
      <c r="Z214" s="150"/>
    </row>
    <row r="215" spans="2:26" ht="19.95" customHeight="1" x14ac:dyDescent="0.3">
      <c r="B215" s="308" t="s">
        <v>182</v>
      </c>
      <c r="C215" s="325"/>
      <c r="D215" s="329">
        <v>4</v>
      </c>
      <c r="E215" s="329"/>
      <c r="F215" s="334">
        <v>4</v>
      </c>
      <c r="G215" s="336"/>
      <c r="H215" s="326">
        <v>7</v>
      </c>
      <c r="I215" s="322"/>
      <c r="J215" s="332">
        <v>7</v>
      </c>
      <c r="K215" s="330"/>
      <c r="L215" s="326">
        <v>30</v>
      </c>
      <c r="M215" s="322"/>
      <c r="N215" s="233">
        <v>30</v>
      </c>
      <c r="O215" s="150"/>
      <c r="P215" s="150"/>
      <c r="Q215" s="150"/>
      <c r="R215" s="150"/>
      <c r="S215" s="150"/>
      <c r="T215" s="150"/>
      <c r="U215" s="150"/>
      <c r="V215" s="150"/>
      <c r="W215" s="150"/>
      <c r="X215" s="150"/>
      <c r="Y215" s="150"/>
      <c r="Z215" s="150"/>
    </row>
    <row r="216" spans="2:26" ht="19.95" customHeight="1" x14ac:dyDescent="0.3">
      <c r="B216" s="308" t="s">
        <v>183</v>
      </c>
      <c r="C216" s="325"/>
      <c r="D216" s="329">
        <v>3</v>
      </c>
      <c r="E216" s="329"/>
      <c r="F216" s="334">
        <v>3</v>
      </c>
      <c r="G216" s="336"/>
      <c r="H216" s="326">
        <v>16</v>
      </c>
      <c r="I216" s="322"/>
      <c r="J216" s="332">
        <v>16</v>
      </c>
      <c r="K216" s="330"/>
      <c r="L216" s="326">
        <v>45</v>
      </c>
      <c r="M216" s="322"/>
      <c r="N216" s="233">
        <v>45</v>
      </c>
      <c r="O216" s="150"/>
      <c r="P216" s="150"/>
      <c r="Q216" s="150"/>
      <c r="R216" s="150"/>
      <c r="S216" s="150"/>
      <c r="T216" s="150"/>
      <c r="U216" s="150"/>
      <c r="V216" s="150"/>
      <c r="W216" s="150"/>
      <c r="X216" s="150"/>
      <c r="Y216" s="150"/>
      <c r="Z216" s="150"/>
    </row>
    <row r="217" spans="2:26" ht="19.95" customHeight="1" x14ac:dyDescent="0.3">
      <c r="B217" s="308" t="s">
        <v>184</v>
      </c>
      <c r="C217" s="325"/>
      <c r="D217" s="329">
        <v>13</v>
      </c>
      <c r="E217" s="329"/>
      <c r="F217" s="334">
        <v>13</v>
      </c>
      <c r="G217" s="336"/>
      <c r="H217" s="326">
        <v>44</v>
      </c>
      <c r="I217" s="322"/>
      <c r="J217" s="332">
        <v>44</v>
      </c>
      <c r="K217" s="330"/>
      <c r="L217" s="326">
        <v>145</v>
      </c>
      <c r="M217" s="322"/>
      <c r="N217" s="233">
        <v>145</v>
      </c>
      <c r="O217" s="150"/>
      <c r="P217" s="150"/>
      <c r="Q217" s="150"/>
      <c r="R217" s="150"/>
      <c r="S217" s="150"/>
      <c r="T217" s="150"/>
      <c r="U217" s="150"/>
      <c r="V217" s="150"/>
      <c r="W217" s="150"/>
      <c r="X217" s="150"/>
      <c r="Y217" s="150"/>
      <c r="Z217" s="150"/>
    </row>
    <row r="218" spans="2:26" ht="19.95" customHeight="1" x14ac:dyDescent="0.3">
      <c r="B218" s="308" t="s">
        <v>185</v>
      </c>
      <c r="C218" s="325"/>
      <c r="D218" s="329">
        <v>7</v>
      </c>
      <c r="E218" s="329"/>
      <c r="F218" s="334">
        <v>7</v>
      </c>
      <c r="G218" s="336"/>
      <c r="H218" s="326">
        <v>21</v>
      </c>
      <c r="I218" s="322"/>
      <c r="J218" s="332">
        <v>21</v>
      </c>
      <c r="K218" s="330"/>
      <c r="L218" s="326">
        <v>75</v>
      </c>
      <c r="M218" s="322"/>
      <c r="N218" s="233">
        <v>75</v>
      </c>
      <c r="O218" s="150"/>
      <c r="P218" s="150"/>
      <c r="Q218" s="150"/>
      <c r="R218" s="150"/>
      <c r="S218" s="150"/>
      <c r="T218" s="150"/>
      <c r="U218" s="150"/>
      <c r="V218" s="150"/>
      <c r="W218" s="150"/>
      <c r="X218" s="150"/>
      <c r="Y218" s="150"/>
      <c r="Z218" s="150"/>
    </row>
    <row r="219" spans="2:26" ht="19.95" customHeight="1" x14ac:dyDescent="0.3">
      <c r="B219" s="308" t="s">
        <v>186</v>
      </c>
      <c r="C219" s="325"/>
      <c r="D219" s="329">
        <v>4</v>
      </c>
      <c r="E219" s="329"/>
      <c r="F219" s="334">
        <v>4</v>
      </c>
      <c r="G219" s="336"/>
      <c r="H219" s="326">
        <v>12</v>
      </c>
      <c r="I219" s="322"/>
      <c r="J219" s="332">
        <v>12</v>
      </c>
      <c r="K219" s="330"/>
      <c r="L219" s="326">
        <v>17</v>
      </c>
      <c r="M219" s="322"/>
      <c r="N219" s="233">
        <v>17</v>
      </c>
      <c r="O219" s="150"/>
      <c r="P219" s="150"/>
      <c r="Q219" s="150"/>
      <c r="R219" s="150"/>
      <c r="S219" s="150"/>
      <c r="T219" s="150"/>
      <c r="U219" s="150"/>
      <c r="V219" s="150"/>
      <c r="W219" s="150"/>
      <c r="X219" s="150"/>
      <c r="Y219" s="150"/>
      <c r="Z219" s="150"/>
    </row>
    <row r="220" spans="2:26" ht="19.95" customHeight="1" x14ac:dyDescent="0.3">
      <c r="B220" s="308" t="s">
        <v>187</v>
      </c>
      <c r="C220" s="325"/>
      <c r="D220" s="329">
        <v>6</v>
      </c>
      <c r="E220" s="329"/>
      <c r="F220" s="334">
        <v>6</v>
      </c>
      <c r="G220" s="336"/>
      <c r="H220" s="326">
        <v>15</v>
      </c>
      <c r="I220" s="322"/>
      <c r="J220" s="332">
        <v>15</v>
      </c>
      <c r="K220" s="330"/>
      <c r="L220" s="326">
        <v>20</v>
      </c>
      <c r="M220" s="322"/>
      <c r="N220" s="233">
        <v>20</v>
      </c>
      <c r="O220" s="150"/>
      <c r="P220" s="150"/>
      <c r="Q220" s="150"/>
      <c r="R220" s="150"/>
      <c r="S220" s="150"/>
      <c r="T220" s="150"/>
      <c r="U220" s="150"/>
      <c r="V220" s="150"/>
      <c r="W220" s="150"/>
      <c r="X220" s="150"/>
      <c r="Y220" s="150"/>
      <c r="Z220" s="150"/>
    </row>
    <row r="221" spans="2:26" ht="19.95" customHeight="1" x14ac:dyDescent="0.3">
      <c r="B221" s="308" t="s">
        <v>188</v>
      </c>
      <c r="C221" s="325"/>
      <c r="D221" s="329">
        <v>3</v>
      </c>
      <c r="E221" s="329"/>
      <c r="F221" s="334">
        <v>3</v>
      </c>
      <c r="G221" s="336"/>
      <c r="H221" s="326">
        <v>12</v>
      </c>
      <c r="I221" s="322"/>
      <c r="J221" s="332">
        <v>12</v>
      </c>
      <c r="K221" s="330"/>
      <c r="L221" s="326">
        <v>30</v>
      </c>
      <c r="M221" s="322"/>
      <c r="N221" s="233">
        <v>30</v>
      </c>
      <c r="O221" s="150"/>
      <c r="P221" s="150"/>
      <c r="Q221" s="150"/>
      <c r="R221" s="150"/>
      <c r="S221" s="150"/>
      <c r="T221" s="150"/>
      <c r="U221" s="150"/>
      <c r="V221" s="150"/>
      <c r="W221" s="150"/>
      <c r="X221" s="150"/>
      <c r="Y221" s="150"/>
      <c r="Z221" s="150"/>
    </row>
    <row r="222" spans="2:26" ht="19.95" customHeight="1" x14ac:dyDescent="0.3">
      <c r="B222" s="308" t="s">
        <v>189</v>
      </c>
      <c r="C222" s="325"/>
      <c r="D222" s="329">
        <v>12</v>
      </c>
      <c r="E222" s="329"/>
      <c r="F222" s="334">
        <v>12</v>
      </c>
      <c r="G222" s="336"/>
      <c r="H222" s="326">
        <v>79</v>
      </c>
      <c r="I222" s="322"/>
      <c r="J222" s="332">
        <v>79</v>
      </c>
      <c r="K222" s="330"/>
      <c r="L222" s="326">
        <v>45</v>
      </c>
      <c r="M222" s="322"/>
      <c r="N222" s="233">
        <v>45</v>
      </c>
      <c r="O222" s="150"/>
      <c r="P222" s="150"/>
      <c r="Q222" s="150"/>
      <c r="R222" s="150"/>
      <c r="S222" s="150"/>
      <c r="T222" s="150"/>
      <c r="U222" s="150"/>
      <c r="V222" s="150"/>
      <c r="W222" s="150"/>
      <c r="X222" s="150"/>
      <c r="Y222" s="150"/>
      <c r="Z222" s="150"/>
    </row>
    <row r="223" spans="2:26" ht="19.95" customHeight="1" thickBot="1" x14ac:dyDescent="0.35">
      <c r="B223" s="337" t="s">
        <v>140</v>
      </c>
      <c r="C223" s="338"/>
      <c r="D223" s="338">
        <f>SUM(D214:D222)</f>
        <v>57</v>
      </c>
      <c r="E223" s="338">
        <v>0</v>
      </c>
      <c r="F223" s="338">
        <f>SUM(F214:F222)</f>
        <v>57</v>
      </c>
      <c r="G223" s="339">
        <v>0</v>
      </c>
      <c r="H223" s="340">
        <f>SUM(H214:H222)</f>
        <v>225</v>
      </c>
      <c r="I223" s="340">
        <v>0</v>
      </c>
      <c r="J223" s="340">
        <f>SUM(J214:J222)</f>
        <v>225</v>
      </c>
      <c r="K223" s="340">
        <v>0</v>
      </c>
      <c r="L223" s="340">
        <f>SUM(L214:L222)</f>
        <v>445</v>
      </c>
      <c r="M223" s="340">
        <v>0</v>
      </c>
      <c r="N223" s="341">
        <f>SUM(N214:N222)</f>
        <v>445</v>
      </c>
      <c r="O223" s="150"/>
      <c r="P223" s="150"/>
      <c r="Q223" s="150"/>
      <c r="R223" s="150"/>
      <c r="S223" s="150"/>
      <c r="T223" s="150"/>
      <c r="U223" s="150"/>
      <c r="V223" s="150"/>
      <c r="W223" s="150"/>
      <c r="X223" s="150"/>
      <c r="Y223" s="150"/>
      <c r="Z223" s="150"/>
    </row>
    <row r="224" spans="2:26" ht="19.95" customHeight="1" x14ac:dyDescent="0.3">
      <c r="B224" s="188"/>
      <c r="C224" s="190"/>
      <c r="D224" s="190"/>
      <c r="E224" s="190"/>
      <c r="F224" s="193"/>
      <c r="G224" s="238"/>
      <c r="H224" s="190"/>
      <c r="I224" s="190"/>
      <c r="J224" s="193"/>
      <c r="K224" s="190"/>
      <c r="L224" s="190"/>
      <c r="M224" s="190"/>
      <c r="N224" s="193"/>
    </row>
    <row r="225" spans="2:26" ht="19.95" customHeight="1" x14ac:dyDescent="0.3">
      <c r="B225" s="147"/>
    </row>
    <row r="226" spans="2:26" ht="19.95" customHeight="1" x14ac:dyDescent="0.3">
      <c r="B226" s="232" t="s">
        <v>224</v>
      </c>
      <c r="H226" s="186"/>
      <c r="I226" s="186"/>
      <c r="J226" s="186"/>
      <c r="K226" s="186"/>
      <c r="L226" s="186"/>
      <c r="M226" s="186"/>
    </row>
    <row r="227" spans="2:26" ht="19.95" customHeight="1" x14ac:dyDescent="0.3">
      <c r="B227" s="561" t="s">
        <v>175</v>
      </c>
      <c r="C227" s="563" t="s">
        <v>264</v>
      </c>
      <c r="D227" s="564"/>
      <c r="E227" s="564"/>
      <c r="F227" s="565"/>
      <c r="G227" s="569" t="s">
        <v>265</v>
      </c>
      <c r="H227" s="570"/>
      <c r="I227" s="570"/>
      <c r="J227" s="571"/>
      <c r="K227" s="563" t="s">
        <v>266</v>
      </c>
      <c r="L227" s="564"/>
      <c r="M227" s="564"/>
      <c r="N227" s="565"/>
    </row>
    <row r="228" spans="2:26" ht="19.95" customHeight="1" x14ac:dyDescent="0.3">
      <c r="B228" s="562"/>
      <c r="C228" s="566"/>
      <c r="D228" s="567"/>
      <c r="E228" s="567"/>
      <c r="F228" s="568"/>
      <c r="G228" s="572"/>
      <c r="H228" s="573"/>
      <c r="I228" s="573"/>
      <c r="J228" s="574"/>
      <c r="K228" s="566"/>
      <c r="L228" s="567"/>
      <c r="M228" s="567"/>
      <c r="N228" s="568"/>
    </row>
    <row r="229" spans="2:26" ht="19.95" customHeight="1" x14ac:dyDescent="0.3">
      <c r="B229" s="562"/>
      <c r="C229" s="216" t="s">
        <v>267</v>
      </c>
      <c r="D229" s="216" t="s">
        <v>193</v>
      </c>
      <c r="E229" s="216" t="s">
        <v>268</v>
      </c>
      <c r="F229" s="216" t="s">
        <v>140</v>
      </c>
      <c r="G229" s="216" t="s">
        <v>267</v>
      </c>
      <c r="H229" s="216" t="s">
        <v>193</v>
      </c>
      <c r="I229" s="216" t="s">
        <v>268</v>
      </c>
      <c r="J229" s="216" t="s">
        <v>140</v>
      </c>
      <c r="K229" s="216" t="s">
        <v>267</v>
      </c>
      <c r="L229" s="216" t="s">
        <v>193</v>
      </c>
      <c r="M229" s="216" t="s">
        <v>268</v>
      </c>
      <c r="N229" s="216" t="s">
        <v>140</v>
      </c>
    </row>
    <row r="230" spans="2:26" ht="19.95" customHeight="1" x14ac:dyDescent="0.3">
      <c r="B230" s="320" t="s">
        <v>181</v>
      </c>
      <c r="C230" s="323"/>
      <c r="D230" s="327">
        <v>7</v>
      </c>
      <c r="E230" s="327"/>
      <c r="F230" s="333">
        <v>7</v>
      </c>
      <c r="G230" s="335"/>
      <c r="H230" s="324">
        <v>60</v>
      </c>
      <c r="I230" s="321"/>
      <c r="J230" s="331">
        <v>60</v>
      </c>
      <c r="K230" s="328"/>
      <c r="L230" s="324">
        <v>559</v>
      </c>
      <c r="M230" s="321"/>
      <c r="N230" s="233">
        <v>559</v>
      </c>
      <c r="O230" s="150"/>
      <c r="P230" s="150"/>
      <c r="Q230" s="150"/>
      <c r="R230" s="150"/>
      <c r="S230" s="150"/>
      <c r="T230" s="150"/>
      <c r="U230" s="150"/>
      <c r="V230" s="150"/>
      <c r="W230" s="150"/>
      <c r="X230" s="150"/>
      <c r="Y230" s="150"/>
      <c r="Z230" s="150"/>
    </row>
    <row r="231" spans="2:26" ht="19.95" customHeight="1" x14ac:dyDescent="0.3">
      <c r="B231" s="308" t="s">
        <v>182</v>
      </c>
      <c r="C231" s="325"/>
      <c r="D231" s="329">
        <v>5</v>
      </c>
      <c r="E231" s="329"/>
      <c r="F231" s="334">
        <v>5</v>
      </c>
      <c r="G231" s="336"/>
      <c r="H231" s="326">
        <v>48</v>
      </c>
      <c r="I231" s="322"/>
      <c r="J231" s="332">
        <v>48</v>
      </c>
      <c r="K231" s="330"/>
      <c r="L231" s="326">
        <v>391</v>
      </c>
      <c r="M231" s="322"/>
      <c r="N231" s="233">
        <v>391</v>
      </c>
      <c r="O231" s="150"/>
      <c r="P231" s="150"/>
      <c r="Q231" s="150"/>
      <c r="R231" s="150"/>
      <c r="S231" s="150"/>
      <c r="T231" s="150"/>
      <c r="U231" s="150"/>
      <c r="V231" s="150"/>
      <c r="W231" s="150"/>
      <c r="X231" s="150"/>
      <c r="Y231" s="150"/>
      <c r="Z231" s="150"/>
    </row>
    <row r="232" spans="2:26" ht="19.95" customHeight="1" x14ac:dyDescent="0.3">
      <c r="B232" s="308" t="s">
        <v>183</v>
      </c>
      <c r="C232" s="325"/>
      <c r="D232" s="329">
        <v>4</v>
      </c>
      <c r="E232" s="329"/>
      <c r="F232" s="334">
        <v>4</v>
      </c>
      <c r="G232" s="336"/>
      <c r="H232" s="326">
        <v>18</v>
      </c>
      <c r="I232" s="322"/>
      <c r="J232" s="332">
        <v>18</v>
      </c>
      <c r="K232" s="330"/>
      <c r="L232" s="326">
        <v>162</v>
      </c>
      <c r="M232" s="322"/>
      <c r="N232" s="233">
        <v>162</v>
      </c>
      <c r="O232" s="150"/>
      <c r="P232" s="150"/>
      <c r="Q232" s="150"/>
      <c r="R232" s="150"/>
      <c r="S232" s="150"/>
      <c r="T232" s="150"/>
      <c r="U232" s="150"/>
      <c r="V232" s="150"/>
      <c r="W232" s="150"/>
      <c r="X232" s="150"/>
      <c r="Y232" s="150"/>
      <c r="Z232" s="150"/>
    </row>
    <row r="233" spans="2:26" ht="19.95" customHeight="1" x14ac:dyDescent="0.3">
      <c r="B233" s="308" t="s">
        <v>184</v>
      </c>
      <c r="C233" s="325"/>
      <c r="D233" s="329">
        <v>4</v>
      </c>
      <c r="E233" s="329"/>
      <c r="F233" s="334">
        <v>4</v>
      </c>
      <c r="G233" s="336"/>
      <c r="H233" s="326">
        <v>32</v>
      </c>
      <c r="I233" s="322"/>
      <c r="J233" s="332">
        <v>32</v>
      </c>
      <c r="K233" s="330"/>
      <c r="L233" s="326">
        <v>338</v>
      </c>
      <c r="M233" s="322"/>
      <c r="N233" s="233">
        <v>338</v>
      </c>
      <c r="O233" s="150"/>
      <c r="P233" s="150"/>
      <c r="Q233" s="150"/>
      <c r="R233" s="150"/>
      <c r="S233" s="150"/>
      <c r="T233" s="150"/>
      <c r="U233" s="150"/>
      <c r="V233" s="150"/>
      <c r="W233" s="150"/>
      <c r="X233" s="150"/>
      <c r="Y233" s="150"/>
      <c r="Z233" s="150"/>
    </row>
    <row r="234" spans="2:26" ht="19.95" customHeight="1" x14ac:dyDescent="0.3">
      <c r="B234" s="308" t="s">
        <v>185</v>
      </c>
      <c r="C234" s="325"/>
      <c r="D234" s="329">
        <v>9</v>
      </c>
      <c r="E234" s="329"/>
      <c r="F234" s="334">
        <v>9</v>
      </c>
      <c r="G234" s="336"/>
      <c r="H234" s="326">
        <v>73</v>
      </c>
      <c r="I234" s="322"/>
      <c r="J234" s="332">
        <v>73</v>
      </c>
      <c r="K234" s="330"/>
      <c r="L234" s="326">
        <v>570</v>
      </c>
      <c r="M234" s="322"/>
      <c r="N234" s="233">
        <v>570</v>
      </c>
      <c r="O234" s="150"/>
      <c r="P234" s="150"/>
      <c r="Q234" s="150"/>
      <c r="R234" s="150"/>
      <c r="S234" s="150"/>
      <c r="T234" s="150"/>
      <c r="U234" s="150"/>
      <c r="V234" s="150"/>
      <c r="W234" s="150"/>
      <c r="X234" s="150"/>
      <c r="Y234" s="150"/>
      <c r="Z234" s="150"/>
    </row>
    <row r="235" spans="2:26" ht="19.95" customHeight="1" x14ac:dyDescent="0.3">
      <c r="B235" s="308" t="s">
        <v>186</v>
      </c>
      <c r="C235" s="325"/>
      <c r="D235" s="329">
        <v>4</v>
      </c>
      <c r="E235" s="329"/>
      <c r="F235" s="334">
        <v>4</v>
      </c>
      <c r="G235" s="336"/>
      <c r="H235" s="326">
        <v>21</v>
      </c>
      <c r="I235" s="322"/>
      <c r="J235" s="332">
        <v>21</v>
      </c>
      <c r="K235" s="330"/>
      <c r="L235" s="326">
        <v>416</v>
      </c>
      <c r="M235" s="322"/>
      <c r="N235" s="233">
        <v>416</v>
      </c>
      <c r="O235" s="150"/>
      <c r="P235" s="150"/>
      <c r="Q235" s="150"/>
      <c r="R235" s="150"/>
      <c r="S235" s="150"/>
      <c r="T235" s="150"/>
      <c r="U235" s="150"/>
      <c r="V235" s="150"/>
      <c r="W235" s="150"/>
      <c r="X235" s="150"/>
      <c r="Y235" s="150"/>
      <c r="Z235" s="150"/>
    </row>
    <row r="236" spans="2:26" ht="19.95" customHeight="1" x14ac:dyDescent="0.3">
      <c r="B236" s="308" t="s">
        <v>187</v>
      </c>
      <c r="C236" s="325"/>
      <c r="D236" s="329">
        <v>8</v>
      </c>
      <c r="E236" s="329"/>
      <c r="F236" s="334">
        <v>8</v>
      </c>
      <c r="G236" s="336"/>
      <c r="H236" s="326">
        <v>51</v>
      </c>
      <c r="I236" s="322"/>
      <c r="J236" s="332">
        <v>51</v>
      </c>
      <c r="K236" s="330"/>
      <c r="L236" s="326">
        <v>569</v>
      </c>
      <c r="M236" s="322"/>
      <c r="N236" s="233">
        <v>569</v>
      </c>
      <c r="O236" s="150"/>
      <c r="P236" s="150"/>
      <c r="Q236" s="150"/>
      <c r="R236" s="150"/>
      <c r="S236" s="150"/>
      <c r="T236" s="150"/>
      <c r="U236" s="150"/>
      <c r="V236" s="150"/>
      <c r="W236" s="150"/>
      <c r="X236" s="150"/>
      <c r="Y236" s="150"/>
      <c r="Z236" s="150"/>
    </row>
    <row r="237" spans="2:26" ht="19.95" customHeight="1" x14ac:dyDescent="0.3">
      <c r="B237" s="308" t="s">
        <v>188</v>
      </c>
      <c r="C237" s="325"/>
      <c r="D237" s="329">
        <v>4</v>
      </c>
      <c r="E237" s="329"/>
      <c r="F237" s="334">
        <v>4</v>
      </c>
      <c r="G237" s="336"/>
      <c r="H237" s="326">
        <v>15</v>
      </c>
      <c r="I237" s="322"/>
      <c r="J237" s="332">
        <v>15</v>
      </c>
      <c r="K237" s="330"/>
      <c r="L237" s="326">
        <v>248</v>
      </c>
      <c r="M237" s="322"/>
      <c r="N237" s="233">
        <v>248</v>
      </c>
      <c r="O237" s="150"/>
      <c r="P237" s="150"/>
      <c r="Q237" s="150"/>
      <c r="R237" s="150"/>
      <c r="S237" s="150"/>
      <c r="T237" s="150"/>
      <c r="U237" s="150"/>
      <c r="V237" s="150"/>
      <c r="W237" s="150"/>
      <c r="X237" s="150"/>
      <c r="Y237" s="150"/>
      <c r="Z237" s="150"/>
    </row>
    <row r="238" spans="2:26" ht="19.95" customHeight="1" x14ac:dyDescent="0.3">
      <c r="B238" s="308" t="s">
        <v>189</v>
      </c>
      <c r="C238" s="325"/>
      <c r="D238" s="329">
        <v>20</v>
      </c>
      <c r="E238" s="329"/>
      <c r="F238" s="334">
        <v>20</v>
      </c>
      <c r="G238" s="336"/>
      <c r="H238" s="326">
        <v>507</v>
      </c>
      <c r="I238" s="322"/>
      <c r="J238" s="332">
        <v>507</v>
      </c>
      <c r="K238" s="330"/>
      <c r="L238" s="326">
        <v>1563</v>
      </c>
      <c r="M238" s="322"/>
      <c r="N238" s="233">
        <v>1563</v>
      </c>
      <c r="O238" s="150"/>
      <c r="P238" s="150"/>
      <c r="Q238" s="150"/>
      <c r="R238" s="150"/>
      <c r="S238" s="150"/>
      <c r="T238" s="150"/>
      <c r="U238" s="150"/>
      <c r="V238" s="150"/>
      <c r="W238" s="150"/>
      <c r="X238" s="150"/>
      <c r="Y238" s="150"/>
      <c r="Z238" s="150"/>
    </row>
    <row r="239" spans="2:26" ht="19.95" customHeight="1" thickBot="1" x14ac:dyDescent="0.35">
      <c r="B239" s="337" t="s">
        <v>140</v>
      </c>
      <c r="C239" s="338">
        <f>SUM(C230:C238)</f>
        <v>0</v>
      </c>
      <c r="D239" s="338">
        <f t="shared" ref="D239:N239" si="15">SUM(D230:D238)</f>
        <v>65</v>
      </c>
      <c r="E239" s="338">
        <f t="shared" si="15"/>
        <v>0</v>
      </c>
      <c r="F239" s="338">
        <f t="shared" si="15"/>
        <v>65</v>
      </c>
      <c r="G239" s="339">
        <f t="shared" si="15"/>
        <v>0</v>
      </c>
      <c r="H239" s="340">
        <f t="shared" si="15"/>
        <v>825</v>
      </c>
      <c r="I239" s="340">
        <f t="shared" si="15"/>
        <v>0</v>
      </c>
      <c r="J239" s="340">
        <f t="shared" si="15"/>
        <v>825</v>
      </c>
      <c r="K239" s="340">
        <f t="shared" si="15"/>
        <v>0</v>
      </c>
      <c r="L239" s="340">
        <f t="shared" si="15"/>
        <v>4816</v>
      </c>
      <c r="M239" s="340">
        <f t="shared" si="15"/>
        <v>0</v>
      </c>
      <c r="N239" s="341">
        <f t="shared" si="15"/>
        <v>4816</v>
      </c>
      <c r="O239" s="150"/>
      <c r="P239" s="150"/>
      <c r="Q239" s="150"/>
      <c r="R239" s="150"/>
      <c r="S239" s="150"/>
      <c r="T239" s="150"/>
      <c r="U239" s="150"/>
      <c r="V239" s="150"/>
      <c r="W239" s="150"/>
      <c r="X239" s="150"/>
      <c r="Y239" s="150"/>
      <c r="Z239" s="150"/>
    </row>
    <row r="240" spans="2:26" ht="19.95" customHeight="1" x14ac:dyDescent="0.3">
      <c r="B240" s="147"/>
    </row>
    <row r="241" spans="2:26" ht="19.95" customHeight="1" x14ac:dyDescent="0.25">
      <c r="B241" s="147"/>
      <c r="O241" s="5"/>
    </row>
    <row r="242" spans="2:26" ht="19.95" customHeight="1" x14ac:dyDescent="0.3">
      <c r="B242" s="147"/>
    </row>
    <row r="243" spans="2:26" ht="19.95" customHeight="1" x14ac:dyDescent="0.3">
      <c r="B243" s="232" t="s">
        <v>225</v>
      </c>
      <c r="H243" s="186"/>
      <c r="I243" s="186"/>
      <c r="J243" s="186"/>
      <c r="K243" s="186"/>
      <c r="L243" s="186"/>
      <c r="M243" s="186"/>
    </row>
    <row r="244" spans="2:26" ht="19.95" customHeight="1" x14ac:dyDescent="0.3">
      <c r="B244" s="561" t="s">
        <v>175</v>
      </c>
      <c r="C244" s="563" t="s">
        <v>264</v>
      </c>
      <c r="D244" s="564"/>
      <c r="E244" s="564"/>
      <c r="F244" s="565"/>
      <c r="G244" s="569" t="s">
        <v>265</v>
      </c>
      <c r="H244" s="570"/>
      <c r="I244" s="570"/>
      <c r="J244" s="571"/>
      <c r="K244" s="563" t="s">
        <v>266</v>
      </c>
      <c r="L244" s="564"/>
      <c r="M244" s="564"/>
      <c r="N244" s="565"/>
    </row>
    <row r="245" spans="2:26" ht="19.95" customHeight="1" x14ac:dyDescent="0.3">
      <c r="B245" s="562"/>
      <c r="C245" s="566"/>
      <c r="D245" s="567"/>
      <c r="E245" s="567"/>
      <c r="F245" s="568"/>
      <c r="G245" s="572"/>
      <c r="H245" s="573"/>
      <c r="I245" s="573"/>
      <c r="J245" s="574"/>
      <c r="K245" s="566"/>
      <c r="L245" s="567"/>
      <c r="M245" s="567"/>
      <c r="N245" s="568"/>
    </row>
    <row r="246" spans="2:26" ht="19.95" customHeight="1" x14ac:dyDescent="0.3">
      <c r="B246" s="562"/>
      <c r="C246" s="216" t="s">
        <v>267</v>
      </c>
      <c r="D246" s="216" t="s">
        <v>193</v>
      </c>
      <c r="E246" s="216" t="s">
        <v>268</v>
      </c>
      <c r="F246" s="216" t="s">
        <v>140</v>
      </c>
      <c r="G246" s="216" t="s">
        <v>267</v>
      </c>
      <c r="H246" s="216" t="s">
        <v>193</v>
      </c>
      <c r="I246" s="216" t="s">
        <v>268</v>
      </c>
      <c r="J246" s="216" t="s">
        <v>140</v>
      </c>
      <c r="K246" s="216" t="s">
        <v>267</v>
      </c>
      <c r="L246" s="216" t="s">
        <v>193</v>
      </c>
      <c r="M246" s="216" t="s">
        <v>268</v>
      </c>
      <c r="N246" s="216" t="s">
        <v>140</v>
      </c>
    </row>
    <row r="247" spans="2:26" ht="19.95" customHeight="1" x14ac:dyDescent="0.3">
      <c r="B247" s="320" t="s">
        <v>181</v>
      </c>
      <c r="C247" s="323">
        <v>6</v>
      </c>
      <c r="D247" s="327"/>
      <c r="E247" s="327"/>
      <c r="F247" s="333">
        <v>6</v>
      </c>
      <c r="G247" s="335">
        <v>50</v>
      </c>
      <c r="H247" s="324"/>
      <c r="I247" s="321"/>
      <c r="J247" s="331">
        <v>50</v>
      </c>
      <c r="K247" s="328">
        <v>30</v>
      </c>
      <c r="L247" s="324"/>
      <c r="M247" s="321"/>
      <c r="N247" s="233">
        <v>30</v>
      </c>
      <c r="O247" s="150"/>
      <c r="P247" s="150"/>
      <c r="Q247" s="150"/>
      <c r="R247" s="150"/>
      <c r="S247" s="150"/>
      <c r="T247" s="150"/>
      <c r="U247" s="150"/>
      <c r="V247" s="150"/>
      <c r="W247" s="150"/>
      <c r="X247" s="150"/>
      <c r="Y247" s="150"/>
      <c r="Z247" s="150"/>
    </row>
    <row r="248" spans="2:26" ht="19.95" customHeight="1" x14ac:dyDescent="0.3">
      <c r="B248" s="308" t="s">
        <v>182</v>
      </c>
      <c r="C248" s="325">
        <v>4</v>
      </c>
      <c r="D248" s="329"/>
      <c r="E248" s="329"/>
      <c r="F248" s="334">
        <v>4</v>
      </c>
      <c r="G248" s="336">
        <v>29</v>
      </c>
      <c r="H248" s="326"/>
      <c r="I248" s="322"/>
      <c r="J248" s="332">
        <v>29</v>
      </c>
      <c r="K248" s="330">
        <v>21</v>
      </c>
      <c r="L248" s="326"/>
      <c r="M248" s="322"/>
      <c r="N248" s="233">
        <v>21</v>
      </c>
      <c r="O248" s="150"/>
      <c r="P248" s="150"/>
      <c r="Q248" s="150"/>
      <c r="R248" s="150"/>
      <c r="S248" s="150"/>
      <c r="T248" s="150"/>
      <c r="U248" s="150"/>
      <c r="V248" s="150"/>
      <c r="W248" s="150"/>
      <c r="X248" s="150"/>
      <c r="Y248" s="150"/>
      <c r="Z248" s="150"/>
    </row>
    <row r="249" spans="2:26" ht="19.95" customHeight="1" x14ac:dyDescent="0.3">
      <c r="B249" s="308" t="s">
        <v>183</v>
      </c>
      <c r="C249" s="325">
        <v>3</v>
      </c>
      <c r="D249" s="329"/>
      <c r="E249" s="329"/>
      <c r="F249" s="334">
        <v>3</v>
      </c>
      <c r="G249" s="336">
        <v>18</v>
      </c>
      <c r="H249" s="326"/>
      <c r="I249" s="322"/>
      <c r="J249" s="332">
        <v>18</v>
      </c>
      <c r="K249" s="330">
        <v>17</v>
      </c>
      <c r="L249" s="326"/>
      <c r="M249" s="322"/>
      <c r="N249" s="233">
        <v>17</v>
      </c>
      <c r="O249" s="150"/>
      <c r="P249" s="150"/>
      <c r="Q249" s="150"/>
      <c r="R249" s="150"/>
      <c r="S249" s="150"/>
      <c r="T249" s="150"/>
      <c r="U249" s="150"/>
      <c r="V249" s="150"/>
      <c r="W249" s="150"/>
      <c r="X249" s="150"/>
      <c r="Y249" s="150"/>
      <c r="Z249" s="150"/>
    </row>
    <row r="250" spans="2:26" ht="19.95" customHeight="1" x14ac:dyDescent="0.3">
      <c r="B250" s="308" t="s">
        <v>184</v>
      </c>
      <c r="C250" s="325">
        <v>4</v>
      </c>
      <c r="D250" s="329"/>
      <c r="E250" s="329"/>
      <c r="F250" s="334">
        <v>4</v>
      </c>
      <c r="G250" s="336">
        <v>23</v>
      </c>
      <c r="H250" s="326"/>
      <c r="I250" s="322"/>
      <c r="J250" s="332">
        <v>23</v>
      </c>
      <c r="K250" s="330">
        <v>16</v>
      </c>
      <c r="L250" s="326"/>
      <c r="M250" s="322"/>
      <c r="N250" s="233">
        <v>16</v>
      </c>
      <c r="O250" s="150"/>
      <c r="P250" s="150"/>
      <c r="Q250" s="150"/>
      <c r="R250" s="150"/>
      <c r="S250" s="150"/>
      <c r="T250" s="150"/>
      <c r="U250" s="150"/>
      <c r="V250" s="150"/>
      <c r="W250" s="150"/>
      <c r="X250" s="150"/>
      <c r="Y250" s="150"/>
      <c r="Z250" s="150"/>
    </row>
    <row r="251" spans="2:26" ht="19.95" customHeight="1" x14ac:dyDescent="0.3">
      <c r="B251" s="308" t="s">
        <v>185</v>
      </c>
      <c r="C251" s="325">
        <v>6</v>
      </c>
      <c r="D251" s="329"/>
      <c r="E251" s="329"/>
      <c r="F251" s="334">
        <v>6</v>
      </c>
      <c r="G251" s="336">
        <v>27</v>
      </c>
      <c r="H251" s="326"/>
      <c r="I251" s="322"/>
      <c r="J251" s="332">
        <v>27</v>
      </c>
      <c r="K251" s="330">
        <v>24</v>
      </c>
      <c r="L251" s="326"/>
      <c r="M251" s="322"/>
      <c r="N251" s="233">
        <v>24</v>
      </c>
      <c r="O251" s="150"/>
      <c r="P251" s="150"/>
      <c r="Q251" s="150"/>
      <c r="R251" s="150"/>
      <c r="S251" s="150"/>
      <c r="T251" s="150"/>
      <c r="U251" s="150"/>
      <c r="V251" s="150"/>
      <c r="W251" s="150"/>
      <c r="X251" s="150"/>
      <c r="Y251" s="150"/>
      <c r="Z251" s="150"/>
    </row>
    <row r="252" spans="2:26" ht="19.95" customHeight="1" x14ac:dyDescent="0.3">
      <c r="B252" s="308" t="s">
        <v>186</v>
      </c>
      <c r="C252" s="325">
        <v>4</v>
      </c>
      <c r="D252" s="329"/>
      <c r="E252" s="329"/>
      <c r="F252" s="334">
        <v>4</v>
      </c>
      <c r="G252" s="336">
        <v>22</v>
      </c>
      <c r="H252" s="326"/>
      <c r="I252" s="322"/>
      <c r="J252" s="332">
        <v>22</v>
      </c>
      <c r="K252" s="330">
        <v>19</v>
      </c>
      <c r="L252" s="326"/>
      <c r="M252" s="322"/>
      <c r="N252" s="233">
        <v>19</v>
      </c>
      <c r="O252" s="150"/>
      <c r="P252" s="150"/>
      <c r="Q252" s="150"/>
      <c r="R252" s="150"/>
      <c r="S252" s="150"/>
      <c r="T252" s="150"/>
      <c r="U252" s="150"/>
      <c r="V252" s="150"/>
      <c r="W252" s="150"/>
      <c r="X252" s="150"/>
      <c r="Y252" s="150"/>
      <c r="Z252" s="150"/>
    </row>
    <row r="253" spans="2:26" ht="19.95" customHeight="1" x14ac:dyDescent="0.3">
      <c r="B253" s="308" t="s">
        <v>187</v>
      </c>
      <c r="C253" s="325">
        <v>7</v>
      </c>
      <c r="D253" s="329"/>
      <c r="E253" s="329"/>
      <c r="F253" s="334">
        <v>7</v>
      </c>
      <c r="G253" s="336">
        <v>43</v>
      </c>
      <c r="H253" s="326"/>
      <c r="I253" s="322"/>
      <c r="J253" s="332">
        <v>43</v>
      </c>
      <c r="K253" s="330">
        <v>79</v>
      </c>
      <c r="L253" s="326"/>
      <c r="M253" s="322"/>
      <c r="N253" s="233">
        <v>79</v>
      </c>
      <c r="O253" s="150"/>
      <c r="P253" s="150"/>
      <c r="Q253" s="150"/>
      <c r="R253" s="150"/>
      <c r="S253" s="150"/>
      <c r="T253" s="150"/>
      <c r="U253" s="150"/>
      <c r="V253" s="150"/>
      <c r="W253" s="150"/>
      <c r="X253" s="150"/>
      <c r="Y253" s="150"/>
      <c r="Z253" s="150"/>
    </row>
    <row r="254" spans="2:26" ht="19.95" customHeight="1" x14ac:dyDescent="0.3">
      <c r="B254" s="308" t="s">
        <v>188</v>
      </c>
      <c r="C254" s="325">
        <v>4</v>
      </c>
      <c r="D254" s="329"/>
      <c r="E254" s="329"/>
      <c r="F254" s="334">
        <v>4</v>
      </c>
      <c r="G254" s="336">
        <v>21</v>
      </c>
      <c r="H254" s="326"/>
      <c r="I254" s="322"/>
      <c r="J254" s="332">
        <v>21</v>
      </c>
      <c r="K254" s="330">
        <v>18</v>
      </c>
      <c r="L254" s="326"/>
      <c r="M254" s="322"/>
      <c r="N254" s="233">
        <v>18</v>
      </c>
      <c r="O254" s="150"/>
      <c r="P254" s="150"/>
      <c r="Q254" s="150"/>
      <c r="R254" s="150"/>
      <c r="S254" s="150"/>
      <c r="T254" s="150"/>
      <c r="U254" s="150"/>
      <c r="V254" s="150"/>
      <c r="W254" s="150"/>
      <c r="X254" s="150"/>
      <c r="Y254" s="150"/>
      <c r="Z254" s="150"/>
    </row>
    <row r="255" spans="2:26" ht="19.95" customHeight="1" x14ac:dyDescent="0.3">
      <c r="B255" s="308" t="s">
        <v>189</v>
      </c>
      <c r="C255" s="325">
        <v>19</v>
      </c>
      <c r="D255" s="329"/>
      <c r="E255" s="329"/>
      <c r="F255" s="334">
        <v>19</v>
      </c>
      <c r="G255" s="336">
        <v>395</v>
      </c>
      <c r="H255" s="326"/>
      <c r="I255" s="322"/>
      <c r="J255" s="332">
        <v>395</v>
      </c>
      <c r="K255" s="330">
        <v>126</v>
      </c>
      <c r="L255" s="326"/>
      <c r="M255" s="322"/>
      <c r="N255" s="233">
        <v>126</v>
      </c>
      <c r="O255" s="150"/>
      <c r="P255" s="150"/>
      <c r="Q255" s="150"/>
      <c r="R255" s="150"/>
      <c r="S255" s="150"/>
      <c r="T255" s="150"/>
      <c r="U255" s="150"/>
      <c r="V255" s="150"/>
      <c r="W255" s="150"/>
      <c r="X255" s="150"/>
      <c r="Y255" s="150"/>
      <c r="Z255" s="150"/>
    </row>
    <row r="256" spans="2:26" ht="19.95" customHeight="1" thickBot="1" x14ac:dyDescent="0.35">
      <c r="B256" s="337" t="s">
        <v>140</v>
      </c>
      <c r="C256" s="338">
        <f t="shared" ref="C256:N256" si="16">SUM(C247:C255)</f>
        <v>57</v>
      </c>
      <c r="D256" s="338">
        <f t="shared" si="16"/>
        <v>0</v>
      </c>
      <c r="E256" s="338">
        <f t="shared" si="16"/>
        <v>0</v>
      </c>
      <c r="F256" s="338">
        <f t="shared" si="16"/>
        <v>57</v>
      </c>
      <c r="G256" s="339">
        <f t="shared" si="16"/>
        <v>628</v>
      </c>
      <c r="H256" s="340">
        <f t="shared" si="16"/>
        <v>0</v>
      </c>
      <c r="I256" s="340">
        <f t="shared" si="16"/>
        <v>0</v>
      </c>
      <c r="J256" s="340">
        <f t="shared" si="16"/>
        <v>628</v>
      </c>
      <c r="K256" s="340">
        <f t="shared" si="16"/>
        <v>350</v>
      </c>
      <c r="L256" s="340">
        <f t="shared" si="16"/>
        <v>0</v>
      </c>
      <c r="M256" s="340">
        <f t="shared" si="16"/>
        <v>0</v>
      </c>
      <c r="N256" s="341">
        <f t="shared" si="16"/>
        <v>350</v>
      </c>
      <c r="O256" s="150"/>
      <c r="P256" s="150"/>
      <c r="Q256" s="150"/>
      <c r="R256" s="150"/>
      <c r="S256" s="150"/>
      <c r="T256" s="150"/>
      <c r="U256" s="150"/>
      <c r="V256" s="150"/>
      <c r="W256" s="150"/>
      <c r="X256" s="150"/>
      <c r="Y256" s="150"/>
      <c r="Z256" s="150"/>
    </row>
    <row r="257" spans="2:26" ht="19.95" customHeight="1" x14ac:dyDescent="0.3">
      <c r="B257" s="188"/>
      <c r="C257" s="190"/>
      <c r="D257" s="190"/>
      <c r="E257" s="190"/>
      <c r="F257" s="190"/>
      <c r="G257" s="238"/>
      <c r="H257" s="190"/>
      <c r="I257" s="190"/>
      <c r="J257" s="190"/>
      <c r="K257" s="190"/>
      <c r="L257" s="190"/>
      <c r="M257" s="190"/>
      <c r="N257" s="191"/>
      <c r="O257" s="148"/>
    </row>
    <row r="258" spans="2:26" ht="19.95" customHeight="1" x14ac:dyDescent="0.3">
      <c r="B258" s="147"/>
    </row>
    <row r="259" spans="2:26" ht="19.95" customHeight="1" x14ac:dyDescent="0.3">
      <c r="B259" s="232" t="s">
        <v>226</v>
      </c>
      <c r="H259" s="186"/>
      <c r="I259" s="186"/>
      <c r="J259" s="186"/>
      <c r="K259" s="186"/>
      <c r="L259" s="186"/>
      <c r="M259" s="186"/>
    </row>
    <row r="260" spans="2:26" ht="19.95" customHeight="1" x14ac:dyDescent="0.3">
      <c r="B260" s="561" t="s">
        <v>175</v>
      </c>
      <c r="C260" s="563" t="s">
        <v>264</v>
      </c>
      <c r="D260" s="564"/>
      <c r="E260" s="564"/>
      <c r="F260" s="565"/>
      <c r="G260" s="569" t="s">
        <v>265</v>
      </c>
      <c r="H260" s="570"/>
      <c r="I260" s="570"/>
      <c r="J260" s="571"/>
      <c r="K260" s="563" t="s">
        <v>266</v>
      </c>
      <c r="L260" s="564"/>
      <c r="M260" s="564"/>
      <c r="N260" s="565"/>
    </row>
    <row r="261" spans="2:26" ht="19.95" customHeight="1" x14ac:dyDescent="0.3">
      <c r="B261" s="562"/>
      <c r="C261" s="566"/>
      <c r="D261" s="567"/>
      <c r="E261" s="567"/>
      <c r="F261" s="568"/>
      <c r="G261" s="572"/>
      <c r="H261" s="573"/>
      <c r="I261" s="573"/>
      <c r="J261" s="574"/>
      <c r="K261" s="566"/>
      <c r="L261" s="567"/>
      <c r="M261" s="567"/>
      <c r="N261" s="568"/>
      <c r="O261" s="150"/>
    </row>
    <row r="262" spans="2:26" ht="19.95" customHeight="1" x14ac:dyDescent="0.3">
      <c r="B262" s="562"/>
      <c r="C262" s="216" t="s">
        <v>267</v>
      </c>
      <c r="D262" s="216" t="s">
        <v>193</v>
      </c>
      <c r="E262" s="216" t="s">
        <v>268</v>
      </c>
      <c r="F262" s="216" t="s">
        <v>140</v>
      </c>
      <c r="G262" s="216" t="s">
        <v>267</v>
      </c>
      <c r="H262" s="216" t="s">
        <v>193</v>
      </c>
      <c r="I262" s="216" t="s">
        <v>268</v>
      </c>
      <c r="J262" s="216" t="s">
        <v>140</v>
      </c>
      <c r="K262" s="216" t="s">
        <v>267</v>
      </c>
      <c r="L262" s="216" t="s">
        <v>193</v>
      </c>
      <c r="M262" s="216" t="s">
        <v>268</v>
      </c>
      <c r="N262" s="216" t="s">
        <v>140</v>
      </c>
      <c r="O262" s="150"/>
    </row>
    <row r="263" spans="2:26" ht="19.95" customHeight="1" x14ac:dyDescent="0.3">
      <c r="B263" s="320" t="s">
        <v>181</v>
      </c>
      <c r="C263" s="323"/>
      <c r="D263" s="327">
        <v>9</v>
      </c>
      <c r="E263" s="327"/>
      <c r="F263" s="333">
        <v>9</v>
      </c>
      <c r="G263" s="335"/>
      <c r="H263" s="324">
        <v>27</v>
      </c>
      <c r="I263" s="321"/>
      <c r="J263" s="331">
        <v>27</v>
      </c>
      <c r="K263" s="328"/>
      <c r="L263" s="324">
        <v>113</v>
      </c>
      <c r="M263" s="321"/>
      <c r="N263" s="233">
        <v>113</v>
      </c>
      <c r="O263" s="150"/>
      <c r="P263" s="150"/>
      <c r="Q263" s="150"/>
      <c r="R263" s="150"/>
      <c r="S263" s="150"/>
      <c r="T263" s="150"/>
      <c r="U263" s="150"/>
      <c r="V263" s="150"/>
      <c r="W263" s="150"/>
      <c r="X263" s="150"/>
      <c r="Y263" s="150"/>
      <c r="Z263" s="150"/>
    </row>
    <row r="264" spans="2:26" ht="19.95" customHeight="1" x14ac:dyDescent="0.3">
      <c r="B264" s="308" t="s">
        <v>182</v>
      </c>
      <c r="C264" s="325"/>
      <c r="D264" s="329">
        <v>5</v>
      </c>
      <c r="E264" s="329"/>
      <c r="F264" s="334">
        <v>5</v>
      </c>
      <c r="G264" s="336"/>
      <c r="H264" s="326">
        <v>22</v>
      </c>
      <c r="I264" s="322"/>
      <c r="J264" s="332">
        <v>22</v>
      </c>
      <c r="K264" s="330"/>
      <c r="L264" s="326">
        <v>167</v>
      </c>
      <c r="M264" s="322"/>
      <c r="N264" s="233">
        <v>167</v>
      </c>
      <c r="O264" s="150"/>
      <c r="P264" s="150"/>
      <c r="Q264" s="150"/>
      <c r="R264" s="150"/>
      <c r="S264" s="150"/>
      <c r="T264" s="150"/>
      <c r="U264" s="150"/>
      <c r="V264" s="150"/>
      <c r="W264" s="150"/>
      <c r="X264" s="150"/>
      <c r="Y264" s="150"/>
      <c r="Z264" s="150"/>
    </row>
    <row r="265" spans="2:26" ht="19.95" customHeight="1" x14ac:dyDescent="0.3">
      <c r="B265" s="308" t="s">
        <v>183</v>
      </c>
      <c r="C265" s="325"/>
      <c r="D265" s="329">
        <v>6</v>
      </c>
      <c r="E265" s="329"/>
      <c r="F265" s="334">
        <v>6</v>
      </c>
      <c r="G265" s="336"/>
      <c r="H265" s="326">
        <v>13</v>
      </c>
      <c r="I265" s="322"/>
      <c r="J265" s="332">
        <v>13</v>
      </c>
      <c r="K265" s="330"/>
      <c r="L265" s="326">
        <v>69</v>
      </c>
      <c r="M265" s="322"/>
      <c r="N265" s="233">
        <v>69</v>
      </c>
      <c r="O265" s="150"/>
      <c r="P265" s="150"/>
      <c r="Q265" s="150"/>
      <c r="R265" s="150"/>
      <c r="S265" s="150"/>
      <c r="T265" s="150"/>
      <c r="U265" s="150"/>
      <c r="V265" s="150"/>
      <c r="W265" s="150"/>
      <c r="X265" s="150"/>
      <c r="Y265" s="150"/>
      <c r="Z265" s="150"/>
    </row>
    <row r="266" spans="2:26" ht="19.95" customHeight="1" x14ac:dyDescent="0.3">
      <c r="B266" s="308" t="s">
        <v>184</v>
      </c>
      <c r="C266" s="325"/>
      <c r="D266" s="329">
        <v>10</v>
      </c>
      <c r="E266" s="329"/>
      <c r="F266" s="334">
        <v>10</v>
      </c>
      <c r="G266" s="336"/>
      <c r="H266" s="326">
        <v>18</v>
      </c>
      <c r="I266" s="322"/>
      <c r="J266" s="332">
        <v>18</v>
      </c>
      <c r="K266" s="330"/>
      <c r="L266" s="326">
        <v>68</v>
      </c>
      <c r="M266" s="322"/>
      <c r="N266" s="233">
        <v>68</v>
      </c>
      <c r="O266" s="150"/>
      <c r="P266" s="150"/>
      <c r="Q266" s="150"/>
      <c r="R266" s="150"/>
      <c r="S266" s="150"/>
      <c r="T266" s="150"/>
      <c r="U266" s="150"/>
      <c r="V266" s="150"/>
      <c r="W266" s="150"/>
      <c r="X266" s="150"/>
      <c r="Y266" s="150"/>
      <c r="Z266" s="150"/>
    </row>
    <row r="267" spans="2:26" ht="19.95" customHeight="1" x14ac:dyDescent="0.3">
      <c r="B267" s="308" t="s">
        <v>185</v>
      </c>
      <c r="C267" s="325"/>
      <c r="D267" s="329">
        <v>4</v>
      </c>
      <c r="E267" s="329"/>
      <c r="F267" s="334">
        <v>4</v>
      </c>
      <c r="G267" s="336"/>
      <c r="H267" s="326">
        <v>15</v>
      </c>
      <c r="I267" s="322"/>
      <c r="J267" s="332">
        <v>15</v>
      </c>
      <c r="K267" s="330"/>
      <c r="L267" s="326">
        <v>114</v>
      </c>
      <c r="M267" s="322"/>
      <c r="N267" s="233">
        <v>114</v>
      </c>
      <c r="O267" s="150"/>
      <c r="P267" s="150"/>
      <c r="Q267" s="150"/>
      <c r="R267" s="150"/>
      <c r="S267" s="150"/>
      <c r="T267" s="150"/>
      <c r="U267" s="150"/>
      <c r="V267" s="150"/>
      <c r="W267" s="150"/>
      <c r="X267" s="150"/>
      <c r="Y267" s="150"/>
      <c r="Z267" s="150"/>
    </row>
    <row r="268" spans="2:26" ht="19.95" customHeight="1" x14ac:dyDescent="0.3">
      <c r="B268" s="308" t="s">
        <v>186</v>
      </c>
      <c r="C268" s="325"/>
      <c r="D268" s="329">
        <v>4</v>
      </c>
      <c r="E268" s="329"/>
      <c r="F268" s="334">
        <v>4</v>
      </c>
      <c r="G268" s="336"/>
      <c r="H268" s="326">
        <v>19</v>
      </c>
      <c r="I268" s="322"/>
      <c r="J268" s="332">
        <v>19</v>
      </c>
      <c r="K268" s="330"/>
      <c r="L268" s="326">
        <v>115</v>
      </c>
      <c r="M268" s="322"/>
      <c r="N268" s="233">
        <v>115</v>
      </c>
      <c r="O268" s="150"/>
      <c r="P268" s="150"/>
      <c r="Q268" s="150"/>
      <c r="R268" s="150"/>
      <c r="S268" s="150"/>
      <c r="T268" s="150"/>
      <c r="U268" s="150"/>
      <c r="V268" s="150"/>
      <c r="W268" s="150"/>
      <c r="X268" s="150"/>
      <c r="Y268" s="150"/>
      <c r="Z268" s="150"/>
    </row>
    <row r="269" spans="2:26" ht="19.95" customHeight="1" x14ac:dyDescent="0.3">
      <c r="B269" s="308" t="s">
        <v>187</v>
      </c>
      <c r="C269" s="325"/>
      <c r="D269" s="329">
        <v>11</v>
      </c>
      <c r="E269" s="329"/>
      <c r="F269" s="334">
        <v>11</v>
      </c>
      <c r="G269" s="336"/>
      <c r="H269" s="326">
        <v>27</v>
      </c>
      <c r="I269" s="322"/>
      <c r="J269" s="332">
        <v>27</v>
      </c>
      <c r="K269" s="330"/>
      <c r="L269" s="326">
        <v>203</v>
      </c>
      <c r="M269" s="322"/>
      <c r="N269" s="233">
        <v>203</v>
      </c>
      <c r="O269" s="150"/>
      <c r="P269" s="150"/>
      <c r="Q269" s="150"/>
      <c r="R269" s="150"/>
      <c r="S269" s="150"/>
      <c r="T269" s="150"/>
      <c r="U269" s="150"/>
      <c r="V269" s="150"/>
      <c r="W269" s="150"/>
      <c r="X269" s="150"/>
      <c r="Y269" s="150"/>
      <c r="Z269" s="150"/>
    </row>
    <row r="270" spans="2:26" ht="19.95" customHeight="1" x14ac:dyDescent="0.3">
      <c r="B270" s="308" t="s">
        <v>188</v>
      </c>
      <c r="C270" s="325"/>
      <c r="D270" s="329">
        <v>6</v>
      </c>
      <c r="E270" s="329"/>
      <c r="F270" s="334">
        <v>6</v>
      </c>
      <c r="G270" s="336"/>
      <c r="H270" s="326">
        <v>21</v>
      </c>
      <c r="I270" s="322"/>
      <c r="J270" s="332">
        <v>21</v>
      </c>
      <c r="K270" s="330"/>
      <c r="L270" s="326">
        <v>215</v>
      </c>
      <c r="M270" s="322"/>
      <c r="N270" s="233">
        <v>215</v>
      </c>
      <c r="O270" s="150"/>
      <c r="P270" s="150"/>
      <c r="Q270" s="150"/>
      <c r="R270" s="150"/>
      <c r="S270" s="150"/>
      <c r="T270" s="150"/>
      <c r="U270" s="150"/>
      <c r="V270" s="150"/>
      <c r="W270" s="150"/>
      <c r="X270" s="150"/>
      <c r="Y270" s="150"/>
      <c r="Z270" s="150"/>
    </row>
    <row r="271" spans="2:26" ht="19.95" customHeight="1" x14ac:dyDescent="0.3">
      <c r="B271" s="308" t="s">
        <v>189</v>
      </c>
      <c r="C271" s="325"/>
      <c r="D271" s="329">
        <v>20</v>
      </c>
      <c r="E271" s="329"/>
      <c r="F271" s="334">
        <v>20</v>
      </c>
      <c r="G271" s="336"/>
      <c r="H271" s="326">
        <v>195</v>
      </c>
      <c r="I271" s="322"/>
      <c r="J271" s="332">
        <v>195</v>
      </c>
      <c r="K271" s="330"/>
      <c r="L271" s="326">
        <v>229</v>
      </c>
      <c r="M271" s="322"/>
      <c r="N271" s="233">
        <v>229</v>
      </c>
      <c r="O271" s="150"/>
      <c r="P271" s="150"/>
      <c r="Q271" s="150"/>
      <c r="R271" s="150"/>
      <c r="S271" s="150"/>
      <c r="T271" s="150"/>
      <c r="U271" s="150"/>
      <c r="V271" s="150"/>
      <c r="W271" s="150"/>
      <c r="X271" s="150"/>
      <c r="Y271" s="150"/>
      <c r="Z271" s="150"/>
    </row>
    <row r="272" spans="2:26" ht="19.95" customHeight="1" thickBot="1" x14ac:dyDescent="0.35">
      <c r="B272" s="337" t="s">
        <v>140</v>
      </c>
      <c r="C272" s="338"/>
      <c r="D272" s="338">
        <f>SUM(D263:D271)</f>
        <v>75</v>
      </c>
      <c r="E272" s="338">
        <f t="shared" ref="E272:N272" si="17">SUM(E263:E271)</f>
        <v>0</v>
      </c>
      <c r="F272" s="338">
        <f t="shared" si="17"/>
        <v>75</v>
      </c>
      <c r="G272" s="339">
        <f t="shared" si="17"/>
        <v>0</v>
      </c>
      <c r="H272" s="340">
        <f t="shared" si="17"/>
        <v>357</v>
      </c>
      <c r="I272" s="340">
        <f t="shared" si="17"/>
        <v>0</v>
      </c>
      <c r="J272" s="340">
        <f t="shared" si="17"/>
        <v>357</v>
      </c>
      <c r="K272" s="340">
        <f t="shared" si="17"/>
        <v>0</v>
      </c>
      <c r="L272" s="340">
        <f t="shared" si="17"/>
        <v>1293</v>
      </c>
      <c r="M272" s="340">
        <f t="shared" si="17"/>
        <v>0</v>
      </c>
      <c r="N272" s="341">
        <f t="shared" si="17"/>
        <v>1293</v>
      </c>
      <c r="O272" s="150"/>
      <c r="P272" s="150"/>
      <c r="Q272" s="150"/>
      <c r="R272" s="150"/>
      <c r="S272" s="150"/>
      <c r="T272" s="150"/>
      <c r="U272" s="150"/>
      <c r="V272" s="150"/>
      <c r="W272" s="150"/>
      <c r="X272" s="150"/>
      <c r="Y272" s="150"/>
      <c r="Z272" s="150"/>
    </row>
    <row r="273" spans="2:26" ht="19.95" customHeight="1" x14ac:dyDescent="0.3">
      <c r="B273" s="188"/>
      <c r="C273" s="190"/>
      <c r="D273" s="190"/>
      <c r="E273" s="190"/>
      <c r="F273" s="190"/>
      <c r="G273" s="238"/>
      <c r="H273" s="190"/>
      <c r="I273" s="190"/>
      <c r="J273" s="190"/>
      <c r="K273" s="190"/>
      <c r="L273" s="190"/>
      <c r="M273" s="190"/>
      <c r="N273" s="190"/>
    </row>
    <row r="274" spans="2:26" ht="19.95" customHeight="1" x14ac:dyDescent="0.3">
      <c r="B274" s="188"/>
      <c r="C274" s="194"/>
      <c r="D274" s="194"/>
      <c r="E274" s="194"/>
      <c r="F274" s="194"/>
      <c r="G274" s="238"/>
      <c r="H274" s="194"/>
      <c r="I274" s="194"/>
      <c r="J274" s="194"/>
      <c r="K274" s="194"/>
      <c r="L274" s="194"/>
      <c r="M274" s="194"/>
      <c r="N274" s="194"/>
    </row>
    <row r="275" spans="2:26" ht="19.95" customHeight="1" x14ac:dyDescent="0.3">
      <c r="B275" s="232" t="s">
        <v>227</v>
      </c>
      <c r="H275" s="186"/>
      <c r="I275" s="186"/>
      <c r="J275" s="186"/>
      <c r="K275" s="186"/>
      <c r="L275" s="186"/>
      <c r="M275" s="186"/>
    </row>
    <row r="276" spans="2:26" ht="19.95" customHeight="1" x14ac:dyDescent="0.3">
      <c r="B276" s="561" t="s">
        <v>175</v>
      </c>
      <c r="C276" s="563" t="s">
        <v>264</v>
      </c>
      <c r="D276" s="564"/>
      <c r="E276" s="564"/>
      <c r="F276" s="565"/>
      <c r="G276" s="569" t="s">
        <v>265</v>
      </c>
      <c r="H276" s="570"/>
      <c r="I276" s="570"/>
      <c r="J276" s="571"/>
      <c r="K276" s="563" t="s">
        <v>266</v>
      </c>
      <c r="L276" s="564"/>
      <c r="M276" s="564"/>
      <c r="N276" s="565"/>
    </row>
    <row r="277" spans="2:26" ht="19.95" customHeight="1" x14ac:dyDescent="0.3">
      <c r="B277" s="562"/>
      <c r="C277" s="566"/>
      <c r="D277" s="567"/>
      <c r="E277" s="567"/>
      <c r="F277" s="568"/>
      <c r="G277" s="572"/>
      <c r="H277" s="573"/>
      <c r="I277" s="573"/>
      <c r="J277" s="574"/>
      <c r="K277" s="566"/>
      <c r="L277" s="567"/>
      <c r="M277" s="567"/>
      <c r="N277" s="568"/>
    </row>
    <row r="278" spans="2:26" ht="19.95" customHeight="1" x14ac:dyDescent="0.3">
      <c r="B278" s="562"/>
      <c r="C278" s="216" t="s">
        <v>267</v>
      </c>
      <c r="D278" s="216" t="s">
        <v>193</v>
      </c>
      <c r="E278" s="216" t="s">
        <v>268</v>
      </c>
      <c r="F278" s="216" t="s">
        <v>140</v>
      </c>
      <c r="G278" s="216" t="s">
        <v>267</v>
      </c>
      <c r="H278" s="216" t="s">
        <v>193</v>
      </c>
      <c r="I278" s="216" t="s">
        <v>268</v>
      </c>
      <c r="J278" s="216" t="s">
        <v>140</v>
      </c>
      <c r="K278" s="216" t="s">
        <v>267</v>
      </c>
      <c r="L278" s="216" t="s">
        <v>193</v>
      </c>
      <c r="M278" s="216" t="s">
        <v>268</v>
      </c>
      <c r="N278" s="216" t="s">
        <v>140</v>
      </c>
    </row>
    <row r="279" spans="2:26" ht="19.95" customHeight="1" x14ac:dyDescent="0.3">
      <c r="B279" s="320" t="s">
        <v>181</v>
      </c>
      <c r="C279" s="323"/>
      <c r="D279" s="327">
        <v>3</v>
      </c>
      <c r="E279" s="327"/>
      <c r="F279" s="333">
        <v>3</v>
      </c>
      <c r="G279" s="335"/>
      <c r="H279" s="324">
        <v>9</v>
      </c>
      <c r="I279" s="321"/>
      <c r="J279" s="331">
        <v>9</v>
      </c>
      <c r="K279" s="328"/>
      <c r="L279" s="324">
        <v>104</v>
      </c>
      <c r="M279" s="321"/>
      <c r="N279" s="233">
        <v>104</v>
      </c>
      <c r="O279" s="150"/>
      <c r="P279" s="150"/>
      <c r="Q279" s="150"/>
      <c r="R279" s="150"/>
      <c r="S279" s="150"/>
      <c r="T279" s="150"/>
      <c r="U279" s="150"/>
      <c r="V279" s="150"/>
      <c r="W279" s="150"/>
      <c r="X279" s="150"/>
      <c r="Y279" s="150"/>
      <c r="Z279" s="150"/>
    </row>
    <row r="280" spans="2:26" ht="19.95" customHeight="1" x14ac:dyDescent="0.3">
      <c r="B280" s="308" t="s">
        <v>182</v>
      </c>
      <c r="C280" s="325"/>
      <c r="D280" s="329">
        <v>3</v>
      </c>
      <c r="E280" s="329"/>
      <c r="F280" s="334">
        <v>3</v>
      </c>
      <c r="G280" s="336"/>
      <c r="H280" s="326">
        <v>11</v>
      </c>
      <c r="I280" s="322"/>
      <c r="J280" s="332">
        <v>11</v>
      </c>
      <c r="K280" s="330"/>
      <c r="L280" s="326">
        <v>116</v>
      </c>
      <c r="M280" s="322"/>
      <c r="N280" s="233">
        <v>116</v>
      </c>
      <c r="O280" s="150"/>
      <c r="P280" s="150"/>
      <c r="Q280" s="150"/>
      <c r="R280" s="150"/>
      <c r="S280" s="150"/>
      <c r="T280" s="150"/>
      <c r="U280" s="150"/>
      <c r="V280" s="150"/>
      <c r="W280" s="150"/>
      <c r="X280" s="150"/>
      <c r="Y280" s="150"/>
      <c r="Z280" s="150"/>
    </row>
    <row r="281" spans="2:26" ht="19.95" customHeight="1" x14ac:dyDescent="0.3">
      <c r="B281" s="308" t="s">
        <v>183</v>
      </c>
      <c r="C281" s="325"/>
      <c r="D281" s="329">
        <v>2</v>
      </c>
      <c r="E281" s="329"/>
      <c r="F281" s="334">
        <v>2</v>
      </c>
      <c r="G281" s="336"/>
      <c r="H281" s="326">
        <v>5</v>
      </c>
      <c r="I281" s="322"/>
      <c r="J281" s="332">
        <v>5</v>
      </c>
      <c r="K281" s="330"/>
      <c r="L281" s="326">
        <v>65</v>
      </c>
      <c r="M281" s="322"/>
      <c r="N281" s="233">
        <v>65</v>
      </c>
      <c r="O281" s="150"/>
      <c r="P281" s="150"/>
      <c r="Q281" s="150"/>
      <c r="R281" s="150"/>
      <c r="S281" s="150"/>
      <c r="T281" s="150"/>
      <c r="U281" s="150"/>
      <c r="V281" s="150"/>
      <c r="W281" s="150"/>
      <c r="X281" s="150"/>
      <c r="Y281" s="150"/>
      <c r="Z281" s="150"/>
    </row>
    <row r="282" spans="2:26" ht="19.95" customHeight="1" x14ac:dyDescent="0.3">
      <c r="B282" s="308" t="s">
        <v>184</v>
      </c>
      <c r="C282" s="325"/>
      <c r="D282" s="329">
        <v>3</v>
      </c>
      <c r="E282" s="329"/>
      <c r="F282" s="334">
        <v>3</v>
      </c>
      <c r="G282" s="336"/>
      <c r="H282" s="326">
        <v>8</v>
      </c>
      <c r="I282" s="322"/>
      <c r="J282" s="332">
        <v>8</v>
      </c>
      <c r="K282" s="330"/>
      <c r="L282" s="326">
        <v>22</v>
      </c>
      <c r="M282" s="322"/>
      <c r="N282" s="233">
        <v>22</v>
      </c>
      <c r="O282" s="150"/>
      <c r="P282" s="150"/>
      <c r="Q282" s="150"/>
      <c r="R282" s="150"/>
      <c r="S282" s="150"/>
      <c r="T282" s="150"/>
      <c r="U282" s="150"/>
      <c r="V282" s="150"/>
      <c r="W282" s="150"/>
      <c r="X282" s="150"/>
      <c r="Y282" s="150"/>
      <c r="Z282" s="150"/>
    </row>
    <row r="283" spans="2:26" ht="19.95" customHeight="1" x14ac:dyDescent="0.3">
      <c r="B283" s="308" t="s">
        <v>185</v>
      </c>
      <c r="C283" s="325"/>
      <c r="D283" s="329">
        <v>9</v>
      </c>
      <c r="E283" s="329"/>
      <c r="F283" s="334">
        <v>9</v>
      </c>
      <c r="G283" s="336"/>
      <c r="H283" s="326">
        <v>32</v>
      </c>
      <c r="I283" s="322"/>
      <c r="J283" s="332">
        <v>32</v>
      </c>
      <c r="K283" s="330"/>
      <c r="L283" s="326">
        <v>492</v>
      </c>
      <c r="M283" s="322"/>
      <c r="N283" s="233">
        <v>492</v>
      </c>
      <c r="O283" s="150"/>
      <c r="P283" s="150"/>
      <c r="Q283" s="150"/>
      <c r="R283" s="150"/>
      <c r="S283" s="150"/>
      <c r="T283" s="150"/>
      <c r="U283" s="150"/>
      <c r="V283" s="150"/>
      <c r="W283" s="150"/>
      <c r="X283" s="150"/>
      <c r="Y283" s="150"/>
      <c r="Z283" s="150"/>
    </row>
    <row r="284" spans="2:26" ht="19.95" customHeight="1" x14ac:dyDescent="0.3">
      <c r="B284" s="308" t="s">
        <v>186</v>
      </c>
      <c r="C284" s="325"/>
      <c r="D284" s="329">
        <v>2</v>
      </c>
      <c r="E284" s="329"/>
      <c r="F284" s="334">
        <v>2</v>
      </c>
      <c r="G284" s="336"/>
      <c r="H284" s="326">
        <v>3</v>
      </c>
      <c r="I284" s="322"/>
      <c r="J284" s="332">
        <v>3</v>
      </c>
      <c r="K284" s="330"/>
      <c r="L284" s="326">
        <v>29</v>
      </c>
      <c r="M284" s="322"/>
      <c r="N284" s="233">
        <v>29</v>
      </c>
      <c r="O284" s="150"/>
      <c r="P284" s="150"/>
      <c r="Q284" s="150"/>
      <c r="R284" s="150"/>
      <c r="S284" s="150"/>
      <c r="T284" s="150"/>
      <c r="U284" s="150"/>
      <c r="V284" s="150"/>
      <c r="W284" s="150"/>
      <c r="X284" s="150"/>
      <c r="Y284" s="150"/>
      <c r="Z284" s="150"/>
    </row>
    <row r="285" spans="2:26" ht="19.95" customHeight="1" x14ac:dyDescent="0.3">
      <c r="B285" s="308" t="s">
        <v>187</v>
      </c>
      <c r="C285" s="325"/>
      <c r="D285" s="329">
        <v>1</v>
      </c>
      <c r="E285" s="329"/>
      <c r="F285" s="334">
        <v>1</v>
      </c>
      <c r="G285" s="336"/>
      <c r="H285" s="326">
        <v>2</v>
      </c>
      <c r="I285" s="322"/>
      <c r="J285" s="332">
        <v>2</v>
      </c>
      <c r="K285" s="330"/>
      <c r="L285" s="326">
        <v>57</v>
      </c>
      <c r="M285" s="322"/>
      <c r="N285" s="233">
        <v>57</v>
      </c>
      <c r="O285" s="150"/>
      <c r="P285" s="150"/>
      <c r="Q285" s="150"/>
      <c r="R285" s="150"/>
      <c r="S285" s="150"/>
      <c r="T285" s="150"/>
      <c r="U285" s="150"/>
      <c r="V285" s="150"/>
      <c r="W285" s="150"/>
      <c r="X285" s="150"/>
      <c r="Y285" s="150"/>
      <c r="Z285" s="150"/>
    </row>
    <row r="286" spans="2:26" ht="19.95" customHeight="1" x14ac:dyDescent="0.3">
      <c r="B286" s="308" t="s">
        <v>188</v>
      </c>
      <c r="C286" s="325"/>
      <c r="D286" s="329">
        <v>1</v>
      </c>
      <c r="E286" s="329"/>
      <c r="F286" s="334">
        <v>1</v>
      </c>
      <c r="G286" s="336"/>
      <c r="H286" s="326">
        <v>2</v>
      </c>
      <c r="I286" s="322"/>
      <c r="J286" s="332">
        <v>2</v>
      </c>
      <c r="K286" s="330"/>
      <c r="L286" s="326">
        <v>23</v>
      </c>
      <c r="M286" s="322"/>
      <c r="N286" s="233">
        <v>23</v>
      </c>
      <c r="O286" s="150"/>
      <c r="P286" s="150"/>
      <c r="Q286" s="150"/>
      <c r="R286" s="150"/>
      <c r="S286" s="150"/>
      <c r="T286" s="150"/>
      <c r="U286" s="150"/>
      <c r="V286" s="150"/>
      <c r="W286" s="150"/>
      <c r="X286" s="150"/>
      <c r="Y286" s="150"/>
      <c r="Z286" s="150"/>
    </row>
    <row r="287" spans="2:26" ht="19.95" customHeight="1" x14ac:dyDescent="0.3">
      <c r="B287" s="308" t="s">
        <v>189</v>
      </c>
      <c r="C287" s="325"/>
      <c r="D287" s="329">
        <v>3</v>
      </c>
      <c r="E287" s="329"/>
      <c r="F287" s="334">
        <v>3</v>
      </c>
      <c r="G287" s="336"/>
      <c r="H287" s="326">
        <v>8</v>
      </c>
      <c r="I287" s="322"/>
      <c r="J287" s="332">
        <v>8</v>
      </c>
      <c r="K287" s="330"/>
      <c r="L287" s="326">
        <v>109</v>
      </c>
      <c r="M287" s="322"/>
      <c r="N287" s="233">
        <v>109</v>
      </c>
      <c r="O287" s="150"/>
      <c r="P287" s="150"/>
      <c r="Q287" s="150"/>
      <c r="R287" s="150"/>
      <c r="S287" s="150"/>
      <c r="T287" s="150"/>
      <c r="U287" s="150"/>
      <c r="V287" s="150"/>
      <c r="W287" s="150"/>
      <c r="X287" s="150"/>
      <c r="Y287" s="150"/>
      <c r="Z287" s="150"/>
    </row>
    <row r="288" spans="2:26" ht="19.95" customHeight="1" thickBot="1" x14ac:dyDescent="0.35">
      <c r="B288" s="337" t="s">
        <v>140</v>
      </c>
      <c r="C288" s="338"/>
      <c r="D288" s="338">
        <f>SUM(D279:D287)</f>
        <v>27</v>
      </c>
      <c r="E288" s="338">
        <f t="shared" ref="E288:N288" si="18">SUM(E279:E287)</f>
        <v>0</v>
      </c>
      <c r="F288" s="338">
        <f t="shared" si="18"/>
        <v>27</v>
      </c>
      <c r="G288" s="339">
        <f t="shared" si="18"/>
        <v>0</v>
      </c>
      <c r="H288" s="340">
        <f t="shared" si="18"/>
        <v>80</v>
      </c>
      <c r="I288" s="340">
        <f t="shared" si="18"/>
        <v>0</v>
      </c>
      <c r="J288" s="340">
        <f t="shared" si="18"/>
        <v>80</v>
      </c>
      <c r="K288" s="340">
        <f t="shared" si="18"/>
        <v>0</v>
      </c>
      <c r="L288" s="340">
        <f t="shared" si="18"/>
        <v>1017</v>
      </c>
      <c r="M288" s="340">
        <f t="shared" si="18"/>
        <v>0</v>
      </c>
      <c r="N288" s="341">
        <f t="shared" si="18"/>
        <v>1017</v>
      </c>
      <c r="O288" s="150"/>
      <c r="P288" s="150"/>
      <c r="Q288" s="150"/>
      <c r="R288" s="150"/>
      <c r="S288" s="150"/>
      <c r="T288" s="150"/>
      <c r="U288" s="150"/>
      <c r="V288" s="150"/>
      <c r="W288" s="150"/>
      <c r="X288" s="150"/>
      <c r="Y288" s="150"/>
      <c r="Z288" s="150"/>
    </row>
    <row r="289" spans="2:26" ht="19.95" customHeight="1" x14ac:dyDescent="0.3">
      <c r="B289" s="188"/>
      <c r="C289" s="190"/>
      <c r="D289" s="190"/>
      <c r="E289" s="190"/>
      <c r="F289" s="190"/>
      <c r="G289" s="238"/>
      <c r="H289" s="190"/>
      <c r="I289" s="190"/>
      <c r="J289" s="190"/>
      <c r="K289" s="190"/>
      <c r="L289" s="190"/>
      <c r="M289" s="190"/>
      <c r="N289" s="190"/>
    </row>
    <row r="290" spans="2:26" ht="19.95" customHeight="1" x14ac:dyDescent="0.25">
      <c r="B290" s="188"/>
      <c r="C290" s="190"/>
      <c r="D290" s="190"/>
      <c r="E290" s="190"/>
      <c r="F290" s="190"/>
      <c r="G290" s="238"/>
      <c r="H290" s="190"/>
      <c r="I290" s="190"/>
      <c r="J290" s="190"/>
      <c r="K290" s="190"/>
      <c r="L290" s="190"/>
      <c r="M290" s="190"/>
      <c r="N290" s="190"/>
      <c r="O290" s="5"/>
    </row>
    <row r="291" spans="2:26" ht="19.95" customHeight="1" x14ac:dyDescent="0.3">
      <c r="B291" s="188"/>
      <c r="C291" s="190"/>
      <c r="D291" s="190"/>
      <c r="E291" s="190"/>
      <c r="F291" s="190"/>
      <c r="G291" s="238"/>
      <c r="H291" s="190"/>
      <c r="I291" s="190"/>
      <c r="J291" s="190"/>
      <c r="K291" s="190"/>
      <c r="L291" s="190"/>
      <c r="M291" s="190"/>
      <c r="N291" s="191"/>
    </row>
    <row r="292" spans="2:26" ht="19.95" customHeight="1" x14ac:dyDescent="0.3">
      <c r="B292" s="232" t="s">
        <v>229</v>
      </c>
      <c r="H292" s="186"/>
      <c r="I292" s="186"/>
      <c r="J292" s="186"/>
      <c r="K292" s="186"/>
      <c r="L292" s="186"/>
      <c r="M292" s="186"/>
    </row>
    <row r="293" spans="2:26" ht="19.95" customHeight="1" x14ac:dyDescent="0.3">
      <c r="B293" s="561" t="s">
        <v>175</v>
      </c>
      <c r="C293" s="563" t="s">
        <v>264</v>
      </c>
      <c r="D293" s="564"/>
      <c r="E293" s="564"/>
      <c r="F293" s="565"/>
      <c r="G293" s="569" t="s">
        <v>265</v>
      </c>
      <c r="H293" s="570"/>
      <c r="I293" s="570"/>
      <c r="J293" s="571"/>
      <c r="K293" s="563" t="s">
        <v>266</v>
      </c>
      <c r="L293" s="564"/>
      <c r="M293" s="564"/>
      <c r="N293" s="565"/>
    </row>
    <row r="294" spans="2:26" ht="19.95" customHeight="1" x14ac:dyDescent="0.3">
      <c r="B294" s="562"/>
      <c r="C294" s="566"/>
      <c r="D294" s="567"/>
      <c r="E294" s="567"/>
      <c r="F294" s="568"/>
      <c r="G294" s="572"/>
      <c r="H294" s="573"/>
      <c r="I294" s="573"/>
      <c r="J294" s="574"/>
      <c r="K294" s="566"/>
      <c r="L294" s="567"/>
      <c r="M294" s="567"/>
      <c r="N294" s="568"/>
    </row>
    <row r="295" spans="2:26" ht="19.95" customHeight="1" x14ac:dyDescent="0.3">
      <c r="B295" s="562"/>
      <c r="C295" s="216" t="s">
        <v>267</v>
      </c>
      <c r="D295" s="216" t="s">
        <v>193</v>
      </c>
      <c r="E295" s="216" t="s">
        <v>268</v>
      </c>
      <c r="F295" s="216" t="s">
        <v>140</v>
      </c>
      <c r="G295" s="216" t="s">
        <v>267</v>
      </c>
      <c r="H295" s="216" t="s">
        <v>193</v>
      </c>
      <c r="I295" s="216" t="s">
        <v>268</v>
      </c>
      <c r="J295" s="216" t="s">
        <v>140</v>
      </c>
      <c r="K295" s="216" t="s">
        <v>267</v>
      </c>
      <c r="L295" s="216" t="s">
        <v>193</v>
      </c>
      <c r="M295" s="216" t="s">
        <v>268</v>
      </c>
      <c r="N295" s="216" t="s">
        <v>140</v>
      </c>
    </row>
    <row r="296" spans="2:26" ht="19.95" customHeight="1" x14ac:dyDescent="0.3">
      <c r="B296" s="320" t="s">
        <v>181</v>
      </c>
      <c r="C296" s="323">
        <v>10</v>
      </c>
      <c r="D296" s="327"/>
      <c r="E296" s="327"/>
      <c r="F296" s="333">
        <v>10</v>
      </c>
      <c r="G296" s="335">
        <v>27</v>
      </c>
      <c r="H296" s="324"/>
      <c r="I296" s="321"/>
      <c r="J296" s="331">
        <v>27</v>
      </c>
      <c r="K296" s="328">
        <v>27</v>
      </c>
      <c r="L296" s="324"/>
      <c r="M296" s="321"/>
      <c r="N296" s="233">
        <v>27</v>
      </c>
      <c r="O296" s="150"/>
      <c r="P296" s="150"/>
      <c r="Q296" s="150"/>
      <c r="R296" s="150"/>
      <c r="S296" s="150"/>
      <c r="T296" s="150"/>
      <c r="U296" s="150"/>
      <c r="V296" s="150"/>
      <c r="W296" s="150"/>
      <c r="X296" s="150"/>
      <c r="Y296" s="150"/>
      <c r="Z296" s="150"/>
    </row>
    <row r="297" spans="2:26" ht="19.95" customHeight="1" x14ac:dyDescent="0.3">
      <c r="B297" s="308" t="s">
        <v>182</v>
      </c>
      <c r="C297" s="325">
        <v>5</v>
      </c>
      <c r="D297" s="329"/>
      <c r="E297" s="329"/>
      <c r="F297" s="334">
        <v>5</v>
      </c>
      <c r="G297" s="336">
        <v>13</v>
      </c>
      <c r="H297" s="326"/>
      <c r="I297" s="322"/>
      <c r="J297" s="332">
        <v>13</v>
      </c>
      <c r="K297" s="330">
        <v>7</v>
      </c>
      <c r="L297" s="326"/>
      <c r="M297" s="322"/>
      <c r="N297" s="233">
        <v>7</v>
      </c>
      <c r="O297" s="150"/>
      <c r="P297" s="150"/>
      <c r="Q297" s="150"/>
      <c r="R297" s="150"/>
      <c r="S297" s="150"/>
      <c r="T297" s="150"/>
      <c r="U297" s="150"/>
      <c r="V297" s="150"/>
      <c r="W297" s="150"/>
      <c r="X297" s="150"/>
      <c r="Y297" s="150"/>
      <c r="Z297" s="150"/>
    </row>
    <row r="298" spans="2:26" ht="19.95" customHeight="1" x14ac:dyDescent="0.3">
      <c r="B298" s="308" t="s">
        <v>183</v>
      </c>
      <c r="C298" s="325">
        <v>5</v>
      </c>
      <c r="D298" s="329"/>
      <c r="E298" s="329"/>
      <c r="F298" s="334">
        <v>5</v>
      </c>
      <c r="G298" s="336">
        <v>23</v>
      </c>
      <c r="H298" s="326"/>
      <c r="I298" s="322"/>
      <c r="J298" s="332">
        <v>23</v>
      </c>
      <c r="K298" s="330">
        <v>15</v>
      </c>
      <c r="L298" s="326"/>
      <c r="M298" s="322"/>
      <c r="N298" s="233">
        <v>15</v>
      </c>
      <c r="O298" s="150"/>
      <c r="P298" s="150"/>
      <c r="Q298" s="150"/>
      <c r="R298" s="150"/>
      <c r="S298" s="150"/>
      <c r="T298" s="150"/>
      <c r="U298" s="150"/>
      <c r="V298" s="150"/>
      <c r="W298" s="150"/>
      <c r="X298" s="150"/>
      <c r="Y298" s="150"/>
      <c r="Z298" s="150"/>
    </row>
    <row r="299" spans="2:26" ht="19.95" customHeight="1" x14ac:dyDescent="0.3">
      <c r="B299" s="308" t="s">
        <v>184</v>
      </c>
      <c r="C299" s="325">
        <v>5</v>
      </c>
      <c r="D299" s="329"/>
      <c r="E299" s="329"/>
      <c r="F299" s="334">
        <v>5</v>
      </c>
      <c r="G299" s="336">
        <v>58</v>
      </c>
      <c r="H299" s="326"/>
      <c r="I299" s="322"/>
      <c r="J299" s="332">
        <v>58</v>
      </c>
      <c r="K299" s="330">
        <v>11</v>
      </c>
      <c r="L299" s="326"/>
      <c r="M299" s="322"/>
      <c r="N299" s="233">
        <v>11</v>
      </c>
      <c r="O299" s="150"/>
      <c r="P299" s="150"/>
      <c r="Q299" s="150"/>
      <c r="R299" s="150"/>
      <c r="S299" s="150"/>
      <c r="T299" s="150"/>
      <c r="U299" s="150"/>
      <c r="V299" s="150"/>
      <c r="W299" s="150"/>
      <c r="X299" s="150"/>
      <c r="Y299" s="150"/>
      <c r="Z299" s="150"/>
    </row>
    <row r="300" spans="2:26" ht="19.95" customHeight="1" x14ac:dyDescent="0.3">
      <c r="B300" s="308" t="s">
        <v>185</v>
      </c>
      <c r="C300" s="325">
        <v>3</v>
      </c>
      <c r="D300" s="329"/>
      <c r="E300" s="329"/>
      <c r="F300" s="334">
        <v>3</v>
      </c>
      <c r="G300" s="336">
        <v>22</v>
      </c>
      <c r="H300" s="326"/>
      <c r="I300" s="322"/>
      <c r="J300" s="332">
        <v>22</v>
      </c>
      <c r="K300" s="330">
        <v>3</v>
      </c>
      <c r="L300" s="326"/>
      <c r="M300" s="322"/>
      <c r="N300" s="233">
        <v>3</v>
      </c>
      <c r="O300" s="150"/>
      <c r="P300" s="150"/>
      <c r="Q300" s="150"/>
      <c r="R300" s="150"/>
      <c r="S300" s="150"/>
      <c r="T300" s="150"/>
      <c r="U300" s="150"/>
      <c r="V300" s="150"/>
      <c r="W300" s="150"/>
      <c r="X300" s="150"/>
      <c r="Y300" s="150"/>
      <c r="Z300" s="150"/>
    </row>
    <row r="301" spans="2:26" ht="19.95" customHeight="1" x14ac:dyDescent="0.3">
      <c r="B301" s="308" t="s">
        <v>186</v>
      </c>
      <c r="C301" s="325">
        <v>6</v>
      </c>
      <c r="D301" s="329"/>
      <c r="E301" s="329"/>
      <c r="F301" s="334">
        <v>6</v>
      </c>
      <c r="G301" s="336">
        <v>5</v>
      </c>
      <c r="H301" s="326"/>
      <c r="I301" s="322"/>
      <c r="J301" s="332">
        <v>5</v>
      </c>
      <c r="K301" s="330">
        <v>10</v>
      </c>
      <c r="L301" s="326"/>
      <c r="M301" s="322"/>
      <c r="N301" s="233">
        <v>10</v>
      </c>
      <c r="O301" s="150"/>
      <c r="P301" s="150"/>
      <c r="Q301" s="150"/>
      <c r="R301" s="150"/>
      <c r="S301" s="150"/>
      <c r="T301" s="150"/>
      <c r="U301" s="150"/>
      <c r="V301" s="150"/>
      <c r="W301" s="150"/>
      <c r="X301" s="150"/>
      <c r="Y301" s="150"/>
      <c r="Z301" s="150"/>
    </row>
    <row r="302" spans="2:26" ht="19.95" customHeight="1" x14ac:dyDescent="0.3">
      <c r="B302" s="308" t="s">
        <v>187</v>
      </c>
      <c r="C302" s="325">
        <v>10</v>
      </c>
      <c r="D302" s="329"/>
      <c r="E302" s="329"/>
      <c r="F302" s="334">
        <v>10</v>
      </c>
      <c r="G302" s="336">
        <v>54</v>
      </c>
      <c r="H302" s="326"/>
      <c r="I302" s="322"/>
      <c r="J302" s="332">
        <v>54</v>
      </c>
      <c r="K302" s="330">
        <v>50</v>
      </c>
      <c r="L302" s="326"/>
      <c r="M302" s="322"/>
      <c r="N302" s="233">
        <v>50</v>
      </c>
      <c r="O302" s="150"/>
      <c r="P302" s="150"/>
      <c r="Q302" s="150"/>
      <c r="R302" s="150"/>
      <c r="S302" s="150"/>
      <c r="T302" s="150"/>
      <c r="U302" s="150"/>
      <c r="V302" s="150"/>
      <c r="W302" s="150"/>
      <c r="X302" s="150"/>
      <c r="Y302" s="150"/>
      <c r="Z302" s="150"/>
    </row>
    <row r="303" spans="2:26" ht="19.95" customHeight="1" x14ac:dyDescent="0.3">
      <c r="B303" s="308" t="s">
        <v>188</v>
      </c>
      <c r="C303" s="325">
        <v>6</v>
      </c>
      <c r="D303" s="329"/>
      <c r="E303" s="329"/>
      <c r="F303" s="334">
        <v>6</v>
      </c>
      <c r="G303" s="336">
        <v>15</v>
      </c>
      <c r="H303" s="326"/>
      <c r="I303" s="322"/>
      <c r="J303" s="332">
        <v>15</v>
      </c>
      <c r="K303" s="330">
        <v>19</v>
      </c>
      <c r="L303" s="326"/>
      <c r="M303" s="322"/>
      <c r="N303" s="233">
        <v>19</v>
      </c>
      <c r="O303" s="150"/>
      <c r="P303" s="150"/>
      <c r="Q303" s="150"/>
      <c r="R303" s="150"/>
      <c r="S303" s="150"/>
      <c r="T303" s="150"/>
      <c r="U303" s="150"/>
      <c r="V303" s="150"/>
      <c r="W303" s="150"/>
      <c r="X303" s="150"/>
      <c r="Y303" s="150"/>
      <c r="Z303" s="150"/>
    </row>
    <row r="304" spans="2:26" ht="19.95" customHeight="1" x14ac:dyDescent="0.3">
      <c r="B304" s="308" t="s">
        <v>189</v>
      </c>
      <c r="C304" s="325">
        <v>21</v>
      </c>
      <c r="D304" s="329"/>
      <c r="E304" s="329"/>
      <c r="F304" s="334">
        <v>21</v>
      </c>
      <c r="G304" s="336">
        <v>364</v>
      </c>
      <c r="H304" s="326"/>
      <c r="I304" s="322"/>
      <c r="J304" s="332">
        <v>364</v>
      </c>
      <c r="K304" s="330">
        <v>154</v>
      </c>
      <c r="L304" s="326"/>
      <c r="M304" s="322"/>
      <c r="N304" s="233">
        <v>154</v>
      </c>
      <c r="O304" s="150"/>
      <c r="P304" s="150"/>
      <c r="Q304" s="150"/>
      <c r="R304" s="150"/>
      <c r="S304" s="150"/>
      <c r="T304" s="150"/>
      <c r="U304" s="150"/>
      <c r="V304" s="150"/>
      <c r="W304" s="150"/>
      <c r="X304" s="150"/>
      <c r="Y304" s="150"/>
      <c r="Z304" s="150"/>
    </row>
    <row r="305" spans="2:26" ht="19.95" customHeight="1" thickBot="1" x14ac:dyDescent="0.35">
      <c r="B305" s="337" t="s">
        <v>140</v>
      </c>
      <c r="C305" s="338">
        <f>SUM(C296:C304)</f>
        <v>71</v>
      </c>
      <c r="D305" s="338">
        <f t="shared" ref="D305:N305" si="19">SUM(D296:D304)</f>
        <v>0</v>
      </c>
      <c r="E305" s="338">
        <f t="shared" si="19"/>
        <v>0</v>
      </c>
      <c r="F305" s="338">
        <f t="shared" si="19"/>
        <v>71</v>
      </c>
      <c r="G305" s="339">
        <f t="shared" si="19"/>
        <v>581</v>
      </c>
      <c r="H305" s="340">
        <f t="shared" si="19"/>
        <v>0</v>
      </c>
      <c r="I305" s="340">
        <f t="shared" si="19"/>
        <v>0</v>
      </c>
      <c r="J305" s="340">
        <f t="shared" si="19"/>
        <v>581</v>
      </c>
      <c r="K305" s="340">
        <f t="shared" si="19"/>
        <v>296</v>
      </c>
      <c r="L305" s="340">
        <f t="shared" si="19"/>
        <v>0</v>
      </c>
      <c r="M305" s="340">
        <f t="shared" si="19"/>
        <v>0</v>
      </c>
      <c r="N305" s="341">
        <f t="shared" si="19"/>
        <v>296</v>
      </c>
      <c r="O305" s="150"/>
      <c r="P305" s="150"/>
      <c r="Q305" s="150"/>
      <c r="R305" s="150"/>
      <c r="S305" s="150"/>
      <c r="T305" s="150"/>
      <c r="U305" s="150"/>
      <c r="V305" s="150"/>
      <c r="W305" s="150"/>
      <c r="X305" s="150"/>
      <c r="Y305" s="150"/>
      <c r="Z305" s="150"/>
    </row>
    <row r="306" spans="2:26" ht="19.95" customHeight="1" x14ac:dyDescent="0.3">
      <c r="B306" s="188"/>
      <c r="C306" s="190"/>
      <c r="D306" s="190"/>
      <c r="E306" s="190"/>
      <c r="F306" s="190"/>
      <c r="G306" s="238"/>
      <c r="H306" s="190"/>
      <c r="I306" s="190"/>
      <c r="J306" s="190"/>
      <c r="K306" s="190"/>
      <c r="L306" s="190"/>
      <c r="M306" s="190"/>
      <c r="N306" s="190"/>
    </row>
    <row r="307" spans="2:26" ht="19.95" customHeight="1" x14ac:dyDescent="0.3">
      <c r="B307" s="188"/>
      <c r="C307" s="190"/>
      <c r="D307" s="190"/>
      <c r="E307" s="190"/>
      <c r="F307" s="190"/>
      <c r="G307" s="238"/>
      <c r="H307" s="190"/>
      <c r="I307" s="190"/>
      <c r="J307" s="190"/>
      <c r="K307" s="190"/>
      <c r="L307" s="190"/>
      <c r="M307" s="190"/>
      <c r="N307" s="191"/>
    </row>
    <row r="308" spans="2:26" ht="19.95" customHeight="1" x14ac:dyDescent="0.3">
      <c r="B308" s="232" t="s">
        <v>228</v>
      </c>
      <c r="H308" s="186"/>
      <c r="I308" s="186"/>
      <c r="J308" s="186"/>
      <c r="K308" s="186"/>
      <c r="L308" s="186"/>
      <c r="M308" s="186"/>
    </row>
    <row r="309" spans="2:26" ht="19.95" customHeight="1" x14ac:dyDescent="0.3">
      <c r="B309" s="561" t="s">
        <v>175</v>
      </c>
      <c r="C309" s="563" t="s">
        <v>264</v>
      </c>
      <c r="D309" s="564"/>
      <c r="E309" s="564"/>
      <c r="F309" s="565"/>
      <c r="G309" s="569" t="s">
        <v>265</v>
      </c>
      <c r="H309" s="570"/>
      <c r="I309" s="570"/>
      <c r="J309" s="571"/>
      <c r="K309" s="563" t="s">
        <v>266</v>
      </c>
      <c r="L309" s="564"/>
      <c r="M309" s="564"/>
      <c r="N309" s="565"/>
    </row>
    <row r="310" spans="2:26" ht="19.95" customHeight="1" x14ac:dyDescent="0.3">
      <c r="B310" s="562"/>
      <c r="C310" s="566"/>
      <c r="D310" s="567"/>
      <c r="E310" s="567"/>
      <c r="F310" s="568"/>
      <c r="G310" s="572"/>
      <c r="H310" s="573"/>
      <c r="I310" s="573"/>
      <c r="J310" s="574"/>
      <c r="K310" s="566"/>
      <c r="L310" s="567"/>
      <c r="M310" s="567"/>
      <c r="N310" s="568"/>
    </row>
    <row r="311" spans="2:26" ht="19.95" customHeight="1" x14ac:dyDescent="0.3">
      <c r="B311" s="562"/>
      <c r="C311" s="216" t="s">
        <v>267</v>
      </c>
      <c r="D311" s="216" t="s">
        <v>193</v>
      </c>
      <c r="E311" s="216" t="s">
        <v>268</v>
      </c>
      <c r="F311" s="216" t="s">
        <v>140</v>
      </c>
      <c r="G311" s="216" t="s">
        <v>267</v>
      </c>
      <c r="H311" s="216" t="s">
        <v>193</v>
      </c>
      <c r="I311" s="216" t="s">
        <v>268</v>
      </c>
      <c r="J311" s="216" t="s">
        <v>140</v>
      </c>
      <c r="K311" s="216" t="s">
        <v>267</v>
      </c>
      <c r="L311" s="216" t="s">
        <v>193</v>
      </c>
      <c r="M311" s="216" t="s">
        <v>268</v>
      </c>
      <c r="N311" s="216" t="s">
        <v>140</v>
      </c>
    </row>
    <row r="312" spans="2:26" ht="19.95" customHeight="1" x14ac:dyDescent="0.3">
      <c r="B312" s="320" t="s">
        <v>181</v>
      </c>
      <c r="C312" s="323"/>
      <c r="D312" s="327">
        <v>12</v>
      </c>
      <c r="E312" s="327"/>
      <c r="F312" s="333">
        <v>12</v>
      </c>
      <c r="G312" s="335"/>
      <c r="H312" s="324">
        <v>10</v>
      </c>
      <c r="I312" s="321"/>
      <c r="J312" s="331">
        <v>10</v>
      </c>
      <c r="K312" s="328"/>
      <c r="L312" s="324">
        <v>154</v>
      </c>
      <c r="M312" s="321"/>
      <c r="N312" s="233">
        <v>154</v>
      </c>
      <c r="O312" s="150"/>
      <c r="P312" s="150"/>
      <c r="Q312" s="150"/>
      <c r="R312" s="150"/>
      <c r="S312" s="150"/>
      <c r="T312" s="150"/>
      <c r="U312" s="150"/>
      <c r="V312" s="150"/>
      <c r="W312" s="150"/>
      <c r="X312" s="150"/>
      <c r="Y312" s="150"/>
      <c r="Z312" s="150"/>
    </row>
    <row r="313" spans="2:26" ht="19.95" customHeight="1" x14ac:dyDescent="0.3">
      <c r="B313" s="308" t="s">
        <v>182</v>
      </c>
      <c r="C313" s="325"/>
      <c r="D313" s="329">
        <v>6</v>
      </c>
      <c r="E313" s="329"/>
      <c r="F313" s="334">
        <v>6</v>
      </c>
      <c r="G313" s="336"/>
      <c r="H313" s="326">
        <v>15</v>
      </c>
      <c r="I313" s="322"/>
      <c r="J313" s="332">
        <v>15</v>
      </c>
      <c r="K313" s="330"/>
      <c r="L313" s="326">
        <v>265</v>
      </c>
      <c r="M313" s="322"/>
      <c r="N313" s="233">
        <v>265</v>
      </c>
      <c r="O313" s="150"/>
      <c r="P313" s="150"/>
      <c r="Q313" s="150"/>
      <c r="R313" s="150"/>
      <c r="S313" s="150"/>
      <c r="T313" s="150"/>
      <c r="U313" s="150"/>
      <c r="V313" s="150"/>
      <c r="W313" s="150"/>
      <c r="X313" s="150"/>
      <c r="Y313" s="150"/>
      <c r="Z313" s="150"/>
    </row>
    <row r="314" spans="2:26" ht="19.95" customHeight="1" x14ac:dyDescent="0.3">
      <c r="B314" s="308" t="s">
        <v>183</v>
      </c>
      <c r="C314" s="325"/>
      <c r="D314" s="329">
        <v>5</v>
      </c>
      <c r="E314" s="329"/>
      <c r="F314" s="334">
        <v>5</v>
      </c>
      <c r="G314" s="336"/>
      <c r="H314" s="326">
        <v>10</v>
      </c>
      <c r="I314" s="322"/>
      <c r="J314" s="332">
        <v>10</v>
      </c>
      <c r="K314" s="330"/>
      <c r="L314" s="326">
        <v>111</v>
      </c>
      <c r="M314" s="322"/>
      <c r="N314" s="233">
        <v>111</v>
      </c>
      <c r="O314" s="150"/>
      <c r="P314" s="150"/>
      <c r="Q314" s="150"/>
      <c r="R314" s="150"/>
      <c r="S314" s="150"/>
      <c r="T314" s="150"/>
      <c r="U314" s="150"/>
      <c r="V314" s="150"/>
      <c r="W314" s="150"/>
      <c r="X314" s="150"/>
      <c r="Y314" s="150"/>
      <c r="Z314" s="150"/>
    </row>
    <row r="315" spans="2:26" ht="19.95" customHeight="1" x14ac:dyDescent="0.3">
      <c r="B315" s="308" t="s">
        <v>184</v>
      </c>
      <c r="C315" s="325"/>
      <c r="D315" s="329">
        <v>6</v>
      </c>
      <c r="E315" s="329"/>
      <c r="F315" s="334">
        <v>6</v>
      </c>
      <c r="G315" s="336"/>
      <c r="H315" s="326">
        <v>11</v>
      </c>
      <c r="I315" s="322"/>
      <c r="J315" s="332">
        <v>11</v>
      </c>
      <c r="K315" s="330"/>
      <c r="L315" s="326">
        <v>91</v>
      </c>
      <c r="M315" s="322"/>
      <c r="N315" s="233">
        <v>91</v>
      </c>
      <c r="O315" s="150"/>
      <c r="P315" s="150"/>
      <c r="Q315" s="150"/>
      <c r="R315" s="150"/>
      <c r="S315" s="150"/>
      <c r="T315" s="150"/>
      <c r="U315" s="150"/>
      <c r="V315" s="150"/>
      <c r="W315" s="150"/>
      <c r="X315" s="150"/>
      <c r="Y315" s="150"/>
      <c r="Z315" s="150"/>
    </row>
    <row r="316" spans="2:26" ht="19.95" customHeight="1" x14ac:dyDescent="0.3">
      <c r="B316" s="308" t="s">
        <v>185</v>
      </c>
      <c r="C316" s="325"/>
      <c r="D316" s="329">
        <v>4</v>
      </c>
      <c r="E316" s="329"/>
      <c r="F316" s="334">
        <v>4</v>
      </c>
      <c r="G316" s="336"/>
      <c r="H316" s="326">
        <v>39</v>
      </c>
      <c r="I316" s="322"/>
      <c r="J316" s="332">
        <v>39</v>
      </c>
      <c r="K316" s="330"/>
      <c r="L316" s="326">
        <v>298</v>
      </c>
      <c r="M316" s="322"/>
      <c r="N316" s="233">
        <v>298</v>
      </c>
      <c r="O316" s="150"/>
      <c r="P316" s="150"/>
      <c r="Q316" s="150"/>
      <c r="R316" s="150"/>
      <c r="S316" s="150"/>
      <c r="T316" s="150"/>
      <c r="U316" s="150"/>
      <c r="V316" s="150"/>
      <c r="W316" s="150"/>
      <c r="X316" s="150"/>
      <c r="Y316" s="150"/>
      <c r="Z316" s="150"/>
    </row>
    <row r="317" spans="2:26" ht="19.95" customHeight="1" x14ac:dyDescent="0.3">
      <c r="B317" s="308" t="s">
        <v>186</v>
      </c>
      <c r="C317" s="325"/>
      <c r="D317" s="329">
        <v>8</v>
      </c>
      <c r="E317" s="329"/>
      <c r="F317" s="334">
        <v>8</v>
      </c>
      <c r="G317" s="336"/>
      <c r="H317" s="326">
        <v>5</v>
      </c>
      <c r="I317" s="322"/>
      <c r="J317" s="332">
        <v>5</v>
      </c>
      <c r="K317" s="330"/>
      <c r="L317" s="326">
        <v>115</v>
      </c>
      <c r="M317" s="322"/>
      <c r="N317" s="233">
        <v>115</v>
      </c>
      <c r="O317" s="150"/>
      <c r="P317" s="150"/>
      <c r="Q317" s="150"/>
      <c r="R317" s="150"/>
      <c r="S317" s="150"/>
      <c r="T317" s="150"/>
      <c r="U317" s="150"/>
      <c r="V317" s="150"/>
      <c r="W317" s="150"/>
      <c r="X317" s="150"/>
      <c r="Y317" s="150"/>
      <c r="Z317" s="150"/>
    </row>
    <row r="318" spans="2:26" ht="19.95" customHeight="1" x14ac:dyDescent="0.3">
      <c r="B318" s="308" t="s">
        <v>187</v>
      </c>
      <c r="C318" s="325"/>
      <c r="D318" s="329">
        <v>10</v>
      </c>
      <c r="E318" s="329"/>
      <c r="F318" s="334">
        <v>10</v>
      </c>
      <c r="G318" s="336"/>
      <c r="H318" s="326">
        <v>22</v>
      </c>
      <c r="I318" s="322"/>
      <c r="J318" s="332">
        <v>22</v>
      </c>
      <c r="K318" s="330"/>
      <c r="L318" s="326">
        <v>247</v>
      </c>
      <c r="M318" s="322"/>
      <c r="N318" s="233">
        <v>247</v>
      </c>
      <c r="O318" s="150"/>
      <c r="P318" s="150"/>
      <c r="Q318" s="150"/>
      <c r="R318" s="150"/>
      <c r="S318" s="150"/>
      <c r="T318" s="150"/>
      <c r="U318" s="150"/>
      <c r="V318" s="150"/>
      <c r="W318" s="150"/>
      <c r="X318" s="150"/>
      <c r="Y318" s="150"/>
      <c r="Z318" s="150"/>
    </row>
    <row r="319" spans="2:26" ht="19.95" customHeight="1" x14ac:dyDescent="0.3">
      <c r="B319" s="308" t="s">
        <v>188</v>
      </c>
      <c r="C319" s="325"/>
      <c r="D319" s="329">
        <v>7</v>
      </c>
      <c r="E319" s="329"/>
      <c r="F319" s="334">
        <v>7</v>
      </c>
      <c r="G319" s="336"/>
      <c r="H319" s="326">
        <v>9</v>
      </c>
      <c r="I319" s="322"/>
      <c r="J319" s="332">
        <v>9</v>
      </c>
      <c r="K319" s="330"/>
      <c r="L319" s="326">
        <v>170</v>
      </c>
      <c r="M319" s="322"/>
      <c r="N319" s="233">
        <v>170</v>
      </c>
      <c r="O319" s="150"/>
      <c r="P319" s="150"/>
      <c r="Q319" s="150"/>
      <c r="R319" s="150"/>
      <c r="S319" s="150"/>
      <c r="T319" s="150"/>
      <c r="U319" s="150"/>
      <c r="V319" s="150"/>
      <c r="W319" s="150"/>
      <c r="X319" s="150"/>
      <c r="Y319" s="150"/>
      <c r="Z319" s="150"/>
    </row>
    <row r="320" spans="2:26" ht="19.95" customHeight="1" x14ac:dyDescent="0.3">
      <c r="B320" s="308" t="s">
        <v>189</v>
      </c>
      <c r="C320" s="325"/>
      <c r="D320" s="329">
        <v>15</v>
      </c>
      <c r="E320" s="329"/>
      <c r="F320" s="334">
        <v>15</v>
      </c>
      <c r="G320" s="336"/>
      <c r="H320" s="326">
        <v>217</v>
      </c>
      <c r="I320" s="322"/>
      <c r="J320" s="332">
        <v>217</v>
      </c>
      <c r="K320" s="330"/>
      <c r="L320" s="326">
        <v>270</v>
      </c>
      <c r="M320" s="322"/>
      <c r="N320" s="233">
        <v>270</v>
      </c>
      <c r="O320" s="150"/>
      <c r="P320" s="150"/>
      <c r="Q320" s="150"/>
      <c r="R320" s="150"/>
      <c r="S320" s="150"/>
      <c r="T320" s="150"/>
      <c r="U320" s="150"/>
      <c r="V320" s="150"/>
      <c r="W320" s="150"/>
      <c r="X320" s="150"/>
      <c r="Y320" s="150"/>
      <c r="Z320" s="150"/>
    </row>
    <row r="321" spans="2:26" ht="19.95" customHeight="1" thickBot="1" x14ac:dyDescent="0.35">
      <c r="B321" s="337" t="s">
        <v>140</v>
      </c>
      <c r="C321" s="338"/>
      <c r="D321" s="338">
        <f>SUM(D312:D320)</f>
        <v>73</v>
      </c>
      <c r="E321" s="338">
        <f t="shared" ref="E321:N321" si="20">SUM(E312:E320)</f>
        <v>0</v>
      </c>
      <c r="F321" s="338">
        <f t="shared" si="20"/>
        <v>73</v>
      </c>
      <c r="G321" s="339">
        <f t="shared" si="20"/>
        <v>0</v>
      </c>
      <c r="H321" s="340">
        <f t="shared" si="20"/>
        <v>338</v>
      </c>
      <c r="I321" s="340">
        <f t="shared" si="20"/>
        <v>0</v>
      </c>
      <c r="J321" s="340">
        <f t="shared" si="20"/>
        <v>338</v>
      </c>
      <c r="K321" s="340">
        <f t="shared" si="20"/>
        <v>0</v>
      </c>
      <c r="L321" s="340">
        <f t="shared" si="20"/>
        <v>1721</v>
      </c>
      <c r="M321" s="340">
        <f t="shared" si="20"/>
        <v>0</v>
      </c>
      <c r="N321" s="341">
        <f t="shared" si="20"/>
        <v>1721</v>
      </c>
      <c r="O321" s="150"/>
      <c r="P321" s="150"/>
      <c r="Q321" s="150"/>
      <c r="R321" s="150"/>
      <c r="S321" s="150"/>
      <c r="T321" s="150"/>
      <c r="U321" s="150"/>
      <c r="V321" s="150"/>
      <c r="W321" s="150"/>
      <c r="X321" s="150"/>
      <c r="Y321" s="150"/>
      <c r="Z321" s="150"/>
    </row>
    <row r="324" spans="2:26" ht="19.95" customHeight="1" x14ac:dyDescent="0.3">
      <c r="B324" s="232" t="s">
        <v>230</v>
      </c>
      <c r="H324" s="186"/>
      <c r="I324" s="186"/>
      <c r="J324" s="186"/>
      <c r="K324" s="186"/>
      <c r="L324" s="186"/>
      <c r="M324" s="186"/>
    </row>
    <row r="325" spans="2:26" ht="19.95" customHeight="1" x14ac:dyDescent="0.3">
      <c r="B325" s="561" t="s">
        <v>175</v>
      </c>
      <c r="C325" s="563" t="s">
        <v>264</v>
      </c>
      <c r="D325" s="564"/>
      <c r="E325" s="564"/>
      <c r="F325" s="565"/>
      <c r="G325" s="569" t="s">
        <v>265</v>
      </c>
      <c r="H325" s="570"/>
      <c r="I325" s="570"/>
      <c r="J325" s="571"/>
      <c r="K325" s="563" t="s">
        <v>266</v>
      </c>
      <c r="L325" s="564"/>
      <c r="M325" s="564"/>
      <c r="N325" s="565"/>
    </row>
    <row r="326" spans="2:26" ht="19.95" customHeight="1" x14ac:dyDescent="0.3">
      <c r="B326" s="562"/>
      <c r="C326" s="566"/>
      <c r="D326" s="567"/>
      <c r="E326" s="567"/>
      <c r="F326" s="568"/>
      <c r="G326" s="572"/>
      <c r="H326" s="573"/>
      <c r="I326" s="573"/>
      <c r="J326" s="574"/>
      <c r="K326" s="566"/>
      <c r="L326" s="567"/>
      <c r="M326" s="567"/>
      <c r="N326" s="568"/>
    </row>
    <row r="327" spans="2:26" ht="19.95" customHeight="1" x14ac:dyDescent="0.3">
      <c r="B327" s="562"/>
      <c r="C327" s="216" t="s">
        <v>267</v>
      </c>
      <c r="D327" s="216" t="s">
        <v>193</v>
      </c>
      <c r="E327" s="216" t="s">
        <v>268</v>
      </c>
      <c r="F327" s="216" t="s">
        <v>140</v>
      </c>
      <c r="G327" s="216" t="s">
        <v>267</v>
      </c>
      <c r="H327" s="216" t="s">
        <v>193</v>
      </c>
      <c r="I327" s="216" t="s">
        <v>268</v>
      </c>
      <c r="J327" s="216" t="s">
        <v>140</v>
      </c>
      <c r="K327" s="216" t="s">
        <v>267</v>
      </c>
      <c r="L327" s="216" t="s">
        <v>193</v>
      </c>
      <c r="M327" s="216" t="s">
        <v>268</v>
      </c>
      <c r="N327" s="216" t="s">
        <v>140</v>
      </c>
    </row>
    <row r="328" spans="2:26" ht="19.95" customHeight="1" x14ac:dyDescent="0.3">
      <c r="B328" s="320" t="s">
        <v>181</v>
      </c>
      <c r="C328" s="323"/>
      <c r="D328" s="327"/>
      <c r="E328" s="327">
        <v>1</v>
      </c>
      <c r="F328" s="333">
        <v>1</v>
      </c>
      <c r="G328" s="335">
        <v>14</v>
      </c>
      <c r="H328" s="324"/>
      <c r="I328" s="321"/>
      <c r="J328" s="331">
        <v>14</v>
      </c>
      <c r="K328" s="328">
        <v>5</v>
      </c>
      <c r="L328" s="324">
        <v>4</v>
      </c>
      <c r="M328" s="321"/>
      <c r="N328" s="233">
        <v>9</v>
      </c>
      <c r="O328" s="150"/>
      <c r="P328" s="150"/>
      <c r="Q328" s="150"/>
      <c r="R328" s="150"/>
      <c r="S328" s="150"/>
      <c r="T328" s="150"/>
      <c r="U328" s="150"/>
      <c r="V328" s="150"/>
      <c r="W328" s="150"/>
      <c r="X328" s="150"/>
      <c r="Y328" s="150"/>
      <c r="Z328" s="150"/>
    </row>
    <row r="329" spans="2:26" ht="19.95" customHeight="1" x14ac:dyDescent="0.3">
      <c r="B329" s="308" t="s">
        <v>182</v>
      </c>
      <c r="C329" s="325"/>
      <c r="D329" s="329"/>
      <c r="E329" s="329"/>
      <c r="F329" s="334"/>
      <c r="G329" s="336"/>
      <c r="H329" s="326"/>
      <c r="I329" s="322"/>
      <c r="J329" s="332"/>
      <c r="K329" s="330">
        <v>1</v>
      </c>
      <c r="L329" s="326">
        <v>6</v>
      </c>
      <c r="M329" s="322"/>
      <c r="N329" s="233">
        <v>7</v>
      </c>
      <c r="O329" s="150"/>
      <c r="P329" s="150"/>
      <c r="Q329" s="150"/>
      <c r="R329" s="150"/>
      <c r="S329" s="150"/>
      <c r="T329" s="150"/>
      <c r="U329" s="150"/>
      <c r="V329" s="150"/>
      <c r="W329" s="150"/>
      <c r="X329" s="150"/>
      <c r="Y329" s="150"/>
      <c r="Z329" s="150"/>
    </row>
    <row r="330" spans="2:26" ht="19.95" customHeight="1" x14ac:dyDescent="0.3">
      <c r="B330" s="308" t="s">
        <v>183</v>
      </c>
      <c r="C330" s="325"/>
      <c r="D330" s="329"/>
      <c r="E330" s="329">
        <v>1</v>
      </c>
      <c r="F330" s="334">
        <v>1</v>
      </c>
      <c r="G330" s="336">
        <v>6</v>
      </c>
      <c r="H330" s="326"/>
      <c r="I330" s="322"/>
      <c r="J330" s="332">
        <v>6</v>
      </c>
      <c r="K330" s="330">
        <v>5</v>
      </c>
      <c r="L330" s="326">
        <v>7</v>
      </c>
      <c r="M330" s="322"/>
      <c r="N330" s="233">
        <v>12</v>
      </c>
      <c r="O330" s="150"/>
      <c r="P330" s="150"/>
      <c r="Q330" s="150"/>
      <c r="R330" s="150"/>
      <c r="S330" s="150"/>
      <c r="T330" s="150"/>
      <c r="U330" s="150"/>
      <c r="V330" s="150"/>
      <c r="W330" s="150"/>
      <c r="X330" s="150"/>
      <c r="Y330" s="150"/>
      <c r="Z330" s="150"/>
    </row>
    <row r="331" spans="2:26" ht="19.95" customHeight="1" x14ac:dyDescent="0.3">
      <c r="B331" s="308" t="s">
        <v>184</v>
      </c>
      <c r="C331" s="325"/>
      <c r="D331" s="329"/>
      <c r="E331" s="329">
        <v>1</v>
      </c>
      <c r="F331" s="334">
        <v>1</v>
      </c>
      <c r="G331" s="336">
        <v>9</v>
      </c>
      <c r="H331" s="326"/>
      <c r="I331" s="322"/>
      <c r="J331" s="332">
        <v>9</v>
      </c>
      <c r="K331" s="330">
        <v>1</v>
      </c>
      <c r="L331" s="326">
        <v>2</v>
      </c>
      <c r="M331" s="322"/>
      <c r="N331" s="233">
        <v>3</v>
      </c>
      <c r="O331" s="150"/>
      <c r="P331" s="150"/>
      <c r="Q331" s="150"/>
      <c r="R331" s="150"/>
      <c r="S331" s="150"/>
      <c r="T331" s="150"/>
      <c r="U331" s="150"/>
      <c r="V331" s="150"/>
      <c r="W331" s="150"/>
      <c r="X331" s="150"/>
      <c r="Y331" s="150"/>
      <c r="Z331" s="150"/>
    </row>
    <row r="332" spans="2:26" ht="19.95" customHeight="1" x14ac:dyDescent="0.3">
      <c r="B332" s="308" t="s">
        <v>185</v>
      </c>
      <c r="C332" s="325"/>
      <c r="D332" s="329"/>
      <c r="E332" s="329"/>
      <c r="F332" s="334"/>
      <c r="G332" s="336">
        <v>1</v>
      </c>
      <c r="H332" s="326"/>
      <c r="I332" s="322"/>
      <c r="J332" s="332">
        <v>1</v>
      </c>
      <c r="K332" s="330"/>
      <c r="L332" s="326">
        <v>1</v>
      </c>
      <c r="M332" s="322"/>
      <c r="N332" s="233">
        <v>1</v>
      </c>
      <c r="O332" s="150"/>
      <c r="P332" s="150"/>
      <c r="Q332" s="150"/>
      <c r="R332" s="150"/>
      <c r="S332" s="150"/>
      <c r="T332" s="150"/>
      <c r="U332" s="150"/>
      <c r="V332" s="150"/>
      <c r="W332" s="150"/>
      <c r="X332" s="150"/>
      <c r="Y332" s="150"/>
      <c r="Z332" s="150"/>
    </row>
    <row r="333" spans="2:26" ht="19.95" customHeight="1" x14ac:dyDescent="0.3">
      <c r="B333" s="308" t="s">
        <v>186</v>
      </c>
      <c r="C333" s="325"/>
      <c r="D333" s="329"/>
      <c r="E333" s="329">
        <v>1</v>
      </c>
      <c r="F333" s="334">
        <v>1</v>
      </c>
      <c r="G333" s="336">
        <v>6</v>
      </c>
      <c r="H333" s="326"/>
      <c r="I333" s="322"/>
      <c r="J333" s="332">
        <v>6</v>
      </c>
      <c r="K333" s="330">
        <v>6</v>
      </c>
      <c r="L333" s="326">
        <v>12</v>
      </c>
      <c r="M333" s="322"/>
      <c r="N333" s="233">
        <v>18</v>
      </c>
      <c r="O333" s="150"/>
      <c r="P333" s="150"/>
      <c r="Q333" s="150"/>
      <c r="R333" s="150"/>
      <c r="S333" s="150"/>
      <c r="T333" s="150"/>
      <c r="U333" s="150"/>
      <c r="V333" s="150"/>
      <c r="W333" s="150"/>
      <c r="X333" s="150"/>
      <c r="Y333" s="150"/>
      <c r="Z333" s="150"/>
    </row>
    <row r="334" spans="2:26" ht="19.95" customHeight="1" x14ac:dyDescent="0.3">
      <c r="B334" s="308" t="s">
        <v>187</v>
      </c>
      <c r="C334" s="325"/>
      <c r="D334" s="329"/>
      <c r="E334" s="329">
        <v>3</v>
      </c>
      <c r="F334" s="334">
        <v>3</v>
      </c>
      <c r="G334" s="336">
        <v>24</v>
      </c>
      <c r="H334" s="326"/>
      <c r="I334" s="322"/>
      <c r="J334" s="332">
        <v>24</v>
      </c>
      <c r="K334" s="330">
        <v>15</v>
      </c>
      <c r="L334" s="326">
        <v>3</v>
      </c>
      <c r="M334" s="322"/>
      <c r="N334" s="233">
        <v>18</v>
      </c>
      <c r="O334" s="150"/>
      <c r="P334" s="150"/>
      <c r="Q334" s="150"/>
      <c r="R334" s="150"/>
      <c r="S334" s="150"/>
      <c r="T334" s="150"/>
      <c r="U334" s="150"/>
      <c r="V334" s="150"/>
      <c r="W334" s="150"/>
      <c r="X334" s="150"/>
      <c r="Y334" s="150"/>
      <c r="Z334" s="150"/>
    </row>
    <row r="335" spans="2:26" ht="19.95" customHeight="1" x14ac:dyDescent="0.3">
      <c r="B335" s="308" t="s">
        <v>188</v>
      </c>
      <c r="C335" s="325"/>
      <c r="D335" s="329"/>
      <c r="E335" s="329">
        <v>2</v>
      </c>
      <c r="F335" s="334">
        <v>2</v>
      </c>
      <c r="G335" s="336">
        <v>9</v>
      </c>
      <c r="H335" s="326"/>
      <c r="I335" s="322"/>
      <c r="J335" s="332">
        <v>9</v>
      </c>
      <c r="K335" s="330">
        <v>3</v>
      </c>
      <c r="L335" s="326">
        <v>9</v>
      </c>
      <c r="M335" s="322"/>
      <c r="N335" s="233">
        <v>12</v>
      </c>
      <c r="O335" s="150"/>
      <c r="P335" s="150"/>
      <c r="Q335" s="150"/>
      <c r="R335" s="150"/>
      <c r="S335" s="150"/>
      <c r="T335" s="150"/>
      <c r="U335" s="150"/>
      <c r="V335" s="150"/>
      <c r="W335" s="150"/>
      <c r="X335" s="150"/>
      <c r="Y335" s="150"/>
      <c r="Z335" s="150"/>
    </row>
    <row r="336" spans="2:26" ht="19.95" customHeight="1" x14ac:dyDescent="0.3">
      <c r="B336" s="308" t="s">
        <v>189</v>
      </c>
      <c r="C336" s="325"/>
      <c r="D336" s="329"/>
      <c r="E336" s="329">
        <v>9</v>
      </c>
      <c r="F336" s="334">
        <v>9</v>
      </c>
      <c r="G336" s="336">
        <v>108</v>
      </c>
      <c r="H336" s="326">
        <v>4</v>
      </c>
      <c r="I336" s="322"/>
      <c r="J336" s="332">
        <v>112</v>
      </c>
      <c r="K336" s="330">
        <v>33</v>
      </c>
      <c r="L336" s="326">
        <v>23</v>
      </c>
      <c r="M336" s="322"/>
      <c r="N336" s="233">
        <v>56</v>
      </c>
      <c r="O336" s="150"/>
      <c r="P336" s="150"/>
      <c r="Q336" s="150"/>
      <c r="R336" s="150"/>
      <c r="S336" s="150"/>
      <c r="T336" s="150"/>
      <c r="U336" s="150"/>
      <c r="V336" s="150"/>
      <c r="W336" s="150"/>
      <c r="X336" s="150"/>
      <c r="Y336" s="150"/>
      <c r="Z336" s="150"/>
    </row>
    <row r="337" spans="2:26" ht="19.95" customHeight="1" thickBot="1" x14ac:dyDescent="0.35">
      <c r="B337" s="337" t="s">
        <v>140</v>
      </c>
      <c r="C337" s="338"/>
      <c r="D337" s="338"/>
      <c r="E337" s="338">
        <f>SUM(E328:E336)</f>
        <v>18</v>
      </c>
      <c r="F337" s="338">
        <f t="shared" ref="F337:N337" si="21">SUM(F328:F336)</f>
        <v>18</v>
      </c>
      <c r="G337" s="339">
        <f t="shared" si="21"/>
        <v>177</v>
      </c>
      <c r="H337" s="340">
        <f t="shared" si="21"/>
        <v>4</v>
      </c>
      <c r="I337" s="340">
        <f t="shared" si="21"/>
        <v>0</v>
      </c>
      <c r="J337" s="340">
        <f t="shared" si="21"/>
        <v>181</v>
      </c>
      <c r="K337" s="340">
        <f t="shared" si="21"/>
        <v>69</v>
      </c>
      <c r="L337" s="340">
        <f t="shared" si="21"/>
        <v>67</v>
      </c>
      <c r="M337" s="340">
        <f t="shared" si="21"/>
        <v>0</v>
      </c>
      <c r="N337" s="341">
        <f t="shared" si="21"/>
        <v>136</v>
      </c>
      <c r="O337" s="150"/>
      <c r="P337" s="150"/>
      <c r="Q337" s="150"/>
      <c r="R337" s="150"/>
      <c r="S337" s="150"/>
      <c r="T337" s="150"/>
      <c r="U337" s="150"/>
      <c r="V337" s="150"/>
      <c r="W337" s="150"/>
      <c r="X337" s="150"/>
      <c r="Y337" s="150"/>
      <c r="Z337" s="150"/>
    </row>
    <row r="339" spans="2:26" ht="19.95" customHeight="1" x14ac:dyDescent="0.25">
      <c r="O339" s="5"/>
    </row>
    <row r="340" spans="2:26" ht="19.95" customHeight="1" x14ac:dyDescent="0.25">
      <c r="D340" s="19"/>
      <c r="E340" s="19"/>
      <c r="F340" s="19"/>
      <c r="G340" s="239"/>
      <c r="H340" s="19"/>
      <c r="I340" s="19"/>
      <c r="J340" s="19"/>
      <c r="K340" s="19"/>
      <c r="L340" s="19"/>
      <c r="M340" s="19"/>
      <c r="N340" s="19"/>
    </row>
    <row r="341" spans="2:26" ht="19.95" customHeight="1" x14ac:dyDescent="0.3">
      <c r="B341" s="232" t="s">
        <v>231</v>
      </c>
      <c r="H341" s="186"/>
      <c r="I341" s="186"/>
      <c r="J341" s="186"/>
      <c r="K341" s="186"/>
      <c r="L341" s="186"/>
      <c r="M341" s="186"/>
    </row>
    <row r="342" spans="2:26" ht="19.95" customHeight="1" x14ac:dyDescent="0.3">
      <c r="B342" s="561" t="s">
        <v>175</v>
      </c>
      <c r="C342" s="563" t="s">
        <v>264</v>
      </c>
      <c r="D342" s="564"/>
      <c r="E342" s="564"/>
      <c r="F342" s="565"/>
      <c r="G342" s="569" t="s">
        <v>265</v>
      </c>
      <c r="H342" s="570"/>
      <c r="I342" s="570"/>
      <c r="J342" s="571"/>
      <c r="K342" s="563" t="s">
        <v>266</v>
      </c>
      <c r="L342" s="564"/>
      <c r="M342" s="564"/>
      <c r="N342" s="565"/>
    </row>
    <row r="343" spans="2:26" ht="19.95" customHeight="1" x14ac:dyDescent="0.3">
      <c r="B343" s="562"/>
      <c r="C343" s="566"/>
      <c r="D343" s="567"/>
      <c r="E343" s="567"/>
      <c r="F343" s="568"/>
      <c r="G343" s="572"/>
      <c r="H343" s="573"/>
      <c r="I343" s="573"/>
      <c r="J343" s="574"/>
      <c r="K343" s="566"/>
      <c r="L343" s="567"/>
      <c r="M343" s="567"/>
      <c r="N343" s="568"/>
    </row>
    <row r="344" spans="2:26" ht="19.95" customHeight="1" x14ac:dyDescent="0.3">
      <c r="B344" s="562"/>
      <c r="C344" s="216" t="s">
        <v>267</v>
      </c>
      <c r="D344" s="216" t="s">
        <v>193</v>
      </c>
      <c r="E344" s="216" t="s">
        <v>268</v>
      </c>
      <c r="F344" s="216" t="s">
        <v>140</v>
      </c>
      <c r="G344" s="216" t="s">
        <v>267</v>
      </c>
      <c r="H344" s="216" t="s">
        <v>193</v>
      </c>
      <c r="I344" s="216" t="s">
        <v>268</v>
      </c>
      <c r="J344" s="216" t="s">
        <v>140</v>
      </c>
      <c r="K344" s="216" t="s">
        <v>267</v>
      </c>
      <c r="L344" s="216" t="s">
        <v>193</v>
      </c>
      <c r="M344" s="216" t="s">
        <v>268</v>
      </c>
      <c r="N344" s="216" t="s">
        <v>140</v>
      </c>
    </row>
    <row r="345" spans="2:26" ht="19.95" customHeight="1" x14ac:dyDescent="0.3">
      <c r="B345" s="320" t="s">
        <v>181</v>
      </c>
      <c r="C345" s="323">
        <v>4</v>
      </c>
      <c r="D345" s="327"/>
      <c r="E345" s="327"/>
      <c r="F345" s="333">
        <f>C345</f>
        <v>4</v>
      </c>
      <c r="G345" s="335">
        <v>8</v>
      </c>
      <c r="H345" s="324"/>
      <c r="I345" s="321"/>
      <c r="J345" s="331">
        <f>G345</f>
        <v>8</v>
      </c>
      <c r="K345" s="328"/>
      <c r="L345" s="324"/>
      <c r="M345" s="321"/>
      <c r="N345" s="233"/>
      <c r="O345" s="150"/>
      <c r="P345" s="150"/>
      <c r="Q345" s="150"/>
      <c r="R345" s="150"/>
      <c r="S345" s="150"/>
      <c r="T345" s="150"/>
      <c r="U345" s="150"/>
      <c r="V345" s="150"/>
      <c r="W345" s="150"/>
      <c r="X345" s="150"/>
      <c r="Y345" s="150"/>
      <c r="Z345" s="150"/>
    </row>
    <row r="346" spans="2:26" ht="19.95" customHeight="1" x14ac:dyDescent="0.3">
      <c r="B346" s="308" t="s">
        <v>182</v>
      </c>
      <c r="C346" s="325">
        <v>2</v>
      </c>
      <c r="D346" s="329"/>
      <c r="E346" s="329"/>
      <c r="F346" s="334">
        <f t="shared" ref="F346:F353" si="22">C346</f>
        <v>2</v>
      </c>
      <c r="G346" s="336">
        <v>2</v>
      </c>
      <c r="H346" s="326"/>
      <c r="I346" s="322"/>
      <c r="J346" s="332">
        <f t="shared" ref="J346:J353" si="23">G346</f>
        <v>2</v>
      </c>
      <c r="K346" s="330"/>
      <c r="L346" s="326"/>
      <c r="M346" s="322"/>
      <c r="N346" s="233"/>
      <c r="O346" s="150"/>
      <c r="P346" s="150"/>
      <c r="Q346" s="150"/>
      <c r="R346" s="150"/>
      <c r="S346" s="150"/>
      <c r="T346" s="150"/>
      <c r="U346" s="150"/>
      <c r="V346" s="150"/>
      <c r="W346" s="150"/>
      <c r="X346" s="150"/>
      <c r="Y346" s="150"/>
      <c r="Z346" s="150"/>
    </row>
    <row r="347" spans="2:26" ht="19.95" customHeight="1" x14ac:dyDescent="0.3">
      <c r="B347" s="308" t="s">
        <v>183</v>
      </c>
      <c r="C347" s="325">
        <v>3</v>
      </c>
      <c r="D347" s="329"/>
      <c r="E347" s="329"/>
      <c r="F347" s="334">
        <f t="shared" si="22"/>
        <v>3</v>
      </c>
      <c r="G347" s="336">
        <v>8</v>
      </c>
      <c r="H347" s="326"/>
      <c r="I347" s="322"/>
      <c r="J347" s="332">
        <f t="shared" si="23"/>
        <v>8</v>
      </c>
      <c r="K347" s="330"/>
      <c r="L347" s="326"/>
      <c r="M347" s="322"/>
      <c r="N347" s="233"/>
      <c r="O347" s="150"/>
      <c r="P347" s="150"/>
      <c r="Q347" s="150"/>
      <c r="R347" s="150"/>
      <c r="S347" s="150"/>
      <c r="T347" s="150"/>
      <c r="U347" s="150"/>
      <c r="V347" s="150"/>
      <c r="W347" s="150"/>
      <c r="X347" s="150"/>
      <c r="Y347" s="150"/>
      <c r="Z347" s="150"/>
    </row>
    <row r="348" spans="2:26" ht="19.95" customHeight="1" x14ac:dyDescent="0.3">
      <c r="B348" s="308" t="s">
        <v>184</v>
      </c>
      <c r="C348" s="325">
        <v>3</v>
      </c>
      <c r="D348" s="329"/>
      <c r="E348" s="329"/>
      <c r="F348" s="334">
        <f t="shared" si="22"/>
        <v>3</v>
      </c>
      <c r="G348" s="336">
        <v>5</v>
      </c>
      <c r="H348" s="326"/>
      <c r="I348" s="322"/>
      <c r="J348" s="332">
        <f t="shared" si="23"/>
        <v>5</v>
      </c>
      <c r="K348" s="330"/>
      <c r="L348" s="326"/>
      <c r="M348" s="322"/>
      <c r="N348" s="233"/>
      <c r="O348" s="150"/>
      <c r="P348" s="150"/>
      <c r="Q348" s="150"/>
      <c r="R348" s="150"/>
      <c r="S348" s="150"/>
      <c r="T348" s="150"/>
      <c r="U348" s="150"/>
      <c r="V348" s="150"/>
      <c r="W348" s="150"/>
      <c r="X348" s="150"/>
      <c r="Y348" s="150"/>
      <c r="Z348" s="150"/>
    </row>
    <row r="349" spans="2:26" ht="19.95" customHeight="1" x14ac:dyDescent="0.3">
      <c r="B349" s="308" t="s">
        <v>185</v>
      </c>
      <c r="C349" s="325">
        <v>4</v>
      </c>
      <c r="D349" s="329"/>
      <c r="E349" s="329"/>
      <c r="F349" s="334">
        <f t="shared" si="22"/>
        <v>4</v>
      </c>
      <c r="G349" s="336">
        <v>2</v>
      </c>
      <c r="H349" s="326"/>
      <c r="I349" s="322"/>
      <c r="J349" s="332">
        <f t="shared" si="23"/>
        <v>2</v>
      </c>
      <c r="K349" s="330"/>
      <c r="L349" s="326"/>
      <c r="M349" s="322"/>
      <c r="N349" s="233"/>
      <c r="O349" s="150"/>
      <c r="P349" s="150"/>
      <c r="Q349" s="150"/>
      <c r="R349" s="150"/>
      <c r="S349" s="150"/>
      <c r="T349" s="150"/>
      <c r="U349" s="150"/>
      <c r="V349" s="150"/>
      <c r="W349" s="150"/>
      <c r="X349" s="150"/>
      <c r="Y349" s="150"/>
      <c r="Z349" s="150"/>
    </row>
    <row r="350" spans="2:26" ht="19.95" customHeight="1" x14ac:dyDescent="0.3">
      <c r="B350" s="308" t="s">
        <v>186</v>
      </c>
      <c r="C350" s="325">
        <v>3</v>
      </c>
      <c r="D350" s="329"/>
      <c r="E350" s="329"/>
      <c r="F350" s="334">
        <f t="shared" si="22"/>
        <v>3</v>
      </c>
      <c r="G350" s="336">
        <v>5</v>
      </c>
      <c r="H350" s="326"/>
      <c r="I350" s="322"/>
      <c r="J350" s="332">
        <f t="shared" si="23"/>
        <v>5</v>
      </c>
      <c r="K350" s="330"/>
      <c r="L350" s="326"/>
      <c r="M350" s="322"/>
      <c r="N350" s="233"/>
      <c r="O350" s="150"/>
      <c r="P350" s="150"/>
      <c r="Q350" s="150"/>
      <c r="R350" s="150"/>
      <c r="S350" s="150"/>
      <c r="T350" s="150"/>
      <c r="U350" s="150"/>
      <c r="V350" s="150"/>
      <c r="W350" s="150"/>
      <c r="X350" s="150"/>
      <c r="Y350" s="150"/>
      <c r="Z350" s="150"/>
    </row>
    <row r="351" spans="2:26" ht="19.95" customHeight="1" x14ac:dyDescent="0.3">
      <c r="B351" s="308" t="s">
        <v>187</v>
      </c>
      <c r="C351" s="325">
        <v>4</v>
      </c>
      <c r="D351" s="329"/>
      <c r="E351" s="329"/>
      <c r="F351" s="334">
        <f t="shared" si="22"/>
        <v>4</v>
      </c>
      <c r="G351" s="336">
        <v>16</v>
      </c>
      <c r="H351" s="326"/>
      <c r="I351" s="322"/>
      <c r="J351" s="332">
        <f t="shared" si="23"/>
        <v>16</v>
      </c>
      <c r="K351" s="330"/>
      <c r="L351" s="326"/>
      <c r="M351" s="322"/>
      <c r="N351" s="233"/>
      <c r="O351" s="150"/>
      <c r="P351" s="150"/>
      <c r="Q351" s="150"/>
      <c r="R351" s="150"/>
      <c r="S351" s="150"/>
      <c r="T351" s="150"/>
      <c r="U351" s="150"/>
      <c r="V351" s="150"/>
      <c r="W351" s="150"/>
      <c r="X351" s="150"/>
      <c r="Y351" s="150"/>
      <c r="Z351" s="150"/>
    </row>
    <row r="352" spans="2:26" ht="19.95" customHeight="1" x14ac:dyDescent="0.3">
      <c r="B352" s="308" t="s">
        <v>188</v>
      </c>
      <c r="C352" s="325">
        <v>2</v>
      </c>
      <c r="D352" s="329"/>
      <c r="E352" s="329"/>
      <c r="F352" s="334">
        <f t="shared" si="22"/>
        <v>2</v>
      </c>
      <c r="G352" s="336">
        <v>3</v>
      </c>
      <c r="H352" s="326"/>
      <c r="I352" s="322"/>
      <c r="J352" s="332">
        <f t="shared" si="23"/>
        <v>3</v>
      </c>
      <c r="K352" s="330"/>
      <c r="L352" s="326"/>
      <c r="M352" s="322"/>
      <c r="N352" s="233"/>
      <c r="O352" s="150"/>
      <c r="P352" s="150"/>
      <c r="Q352" s="150"/>
      <c r="R352" s="150"/>
      <c r="S352" s="150"/>
      <c r="T352" s="150"/>
      <c r="U352" s="150"/>
      <c r="V352" s="150"/>
      <c r="W352" s="150"/>
      <c r="X352" s="150"/>
      <c r="Y352" s="150"/>
      <c r="Z352" s="150"/>
    </row>
    <row r="353" spans="2:26" ht="19.95" customHeight="1" x14ac:dyDescent="0.3">
      <c r="B353" s="308" t="s">
        <v>189</v>
      </c>
      <c r="C353" s="325">
        <v>2</v>
      </c>
      <c r="D353" s="329"/>
      <c r="E353" s="329"/>
      <c r="F353" s="334">
        <f t="shared" si="22"/>
        <v>2</v>
      </c>
      <c r="G353" s="336">
        <v>170</v>
      </c>
      <c r="H353" s="326"/>
      <c r="I353" s="322"/>
      <c r="J353" s="332">
        <f t="shared" si="23"/>
        <v>170</v>
      </c>
      <c r="K353" s="330"/>
      <c r="L353" s="326"/>
      <c r="M353" s="322"/>
      <c r="N353" s="233"/>
      <c r="O353" s="150"/>
      <c r="P353" s="150"/>
      <c r="Q353" s="150"/>
      <c r="R353" s="150"/>
      <c r="S353" s="150"/>
      <c r="T353" s="150"/>
      <c r="U353" s="150"/>
      <c r="V353" s="150"/>
      <c r="W353" s="150"/>
      <c r="X353" s="150"/>
      <c r="Y353" s="150"/>
      <c r="Z353" s="150"/>
    </row>
    <row r="354" spans="2:26" ht="19.95" customHeight="1" thickBot="1" x14ac:dyDescent="0.35">
      <c r="B354" s="337" t="s">
        <v>140</v>
      </c>
      <c r="C354" s="338">
        <f>SUM(C345:C353)</f>
        <v>27</v>
      </c>
      <c r="D354" s="338">
        <f t="shared" ref="D354:N354" si="24">SUM(D345:D353)</f>
        <v>0</v>
      </c>
      <c r="E354" s="338">
        <f t="shared" si="24"/>
        <v>0</v>
      </c>
      <c r="F354" s="338">
        <f t="shared" si="24"/>
        <v>27</v>
      </c>
      <c r="G354" s="339">
        <f t="shared" si="24"/>
        <v>219</v>
      </c>
      <c r="H354" s="340">
        <f t="shared" si="24"/>
        <v>0</v>
      </c>
      <c r="I354" s="340">
        <f t="shared" si="24"/>
        <v>0</v>
      </c>
      <c r="J354" s="340">
        <f t="shared" si="24"/>
        <v>219</v>
      </c>
      <c r="K354" s="340">
        <f t="shared" si="24"/>
        <v>0</v>
      </c>
      <c r="L354" s="340">
        <f t="shared" si="24"/>
        <v>0</v>
      </c>
      <c r="M354" s="340">
        <f t="shared" si="24"/>
        <v>0</v>
      </c>
      <c r="N354" s="341">
        <f t="shared" si="24"/>
        <v>0</v>
      </c>
      <c r="O354" s="150"/>
      <c r="P354" s="150"/>
      <c r="Q354" s="150"/>
      <c r="R354" s="150"/>
      <c r="S354" s="150"/>
      <c r="T354" s="150"/>
      <c r="U354" s="150"/>
      <c r="V354" s="150"/>
      <c r="W354" s="150"/>
      <c r="X354" s="150"/>
      <c r="Y354" s="150"/>
      <c r="Z354" s="150"/>
    </row>
    <row r="357" spans="2:26" ht="19.95" customHeight="1" x14ac:dyDescent="0.3">
      <c r="B357" s="232" t="s">
        <v>232</v>
      </c>
      <c r="H357" s="186"/>
      <c r="I357" s="186"/>
      <c r="J357" s="186"/>
      <c r="K357" s="186"/>
      <c r="L357" s="186"/>
      <c r="M357" s="186"/>
    </row>
    <row r="358" spans="2:26" ht="19.95" customHeight="1" x14ac:dyDescent="0.3">
      <c r="B358" s="561" t="s">
        <v>175</v>
      </c>
      <c r="C358" s="563" t="s">
        <v>264</v>
      </c>
      <c r="D358" s="564"/>
      <c r="E358" s="564"/>
      <c r="F358" s="565"/>
      <c r="G358" s="569" t="s">
        <v>265</v>
      </c>
      <c r="H358" s="570"/>
      <c r="I358" s="570"/>
      <c r="J358" s="571"/>
      <c r="K358" s="563" t="s">
        <v>266</v>
      </c>
      <c r="L358" s="564"/>
      <c r="M358" s="564"/>
      <c r="N358" s="565"/>
    </row>
    <row r="359" spans="2:26" ht="19.95" customHeight="1" x14ac:dyDescent="0.3">
      <c r="B359" s="562"/>
      <c r="C359" s="566"/>
      <c r="D359" s="567"/>
      <c r="E359" s="567"/>
      <c r="F359" s="568"/>
      <c r="G359" s="572"/>
      <c r="H359" s="573"/>
      <c r="I359" s="573"/>
      <c r="J359" s="574"/>
      <c r="K359" s="566"/>
      <c r="L359" s="567"/>
      <c r="M359" s="567"/>
      <c r="N359" s="568"/>
    </row>
    <row r="360" spans="2:26" ht="19.95" customHeight="1" x14ac:dyDescent="0.3">
      <c r="B360" s="562"/>
      <c r="C360" s="216" t="s">
        <v>267</v>
      </c>
      <c r="D360" s="216" t="s">
        <v>193</v>
      </c>
      <c r="E360" s="216" t="s">
        <v>268</v>
      </c>
      <c r="F360" s="216" t="s">
        <v>140</v>
      </c>
      <c r="G360" s="216" t="s">
        <v>267</v>
      </c>
      <c r="H360" s="216" t="s">
        <v>193</v>
      </c>
      <c r="I360" s="216" t="s">
        <v>268</v>
      </c>
      <c r="J360" s="216" t="s">
        <v>140</v>
      </c>
      <c r="K360" s="216" t="s">
        <v>267</v>
      </c>
      <c r="L360" s="216" t="s">
        <v>193</v>
      </c>
      <c r="M360" s="216" t="s">
        <v>268</v>
      </c>
      <c r="N360" s="216" t="s">
        <v>140</v>
      </c>
    </row>
    <row r="361" spans="2:26" ht="19.95" customHeight="1" x14ac:dyDescent="0.3">
      <c r="B361" s="320" t="s">
        <v>181</v>
      </c>
      <c r="C361" s="323">
        <v>3</v>
      </c>
      <c r="D361" s="327"/>
      <c r="E361" s="327"/>
      <c r="F361" s="333">
        <v>3</v>
      </c>
      <c r="G361" s="335">
        <v>28</v>
      </c>
      <c r="H361" s="324"/>
      <c r="I361" s="321"/>
      <c r="J361" s="331">
        <v>28</v>
      </c>
      <c r="K361" s="328">
        <v>2</v>
      </c>
      <c r="L361" s="324"/>
      <c r="M361" s="321"/>
      <c r="N361" s="233">
        <v>2</v>
      </c>
      <c r="O361" s="150"/>
      <c r="P361" s="150"/>
      <c r="Q361" s="150"/>
      <c r="R361" s="150"/>
      <c r="S361" s="150"/>
      <c r="T361" s="150"/>
      <c r="U361" s="150"/>
      <c r="V361" s="150"/>
      <c r="W361" s="150"/>
      <c r="X361" s="150"/>
      <c r="Y361" s="150"/>
      <c r="Z361" s="150"/>
    </row>
    <row r="362" spans="2:26" ht="19.95" customHeight="1" x14ac:dyDescent="0.3">
      <c r="B362" s="308" t="s">
        <v>182</v>
      </c>
      <c r="C362" s="325">
        <v>1</v>
      </c>
      <c r="D362" s="329"/>
      <c r="E362" s="329"/>
      <c r="F362" s="334">
        <v>1</v>
      </c>
      <c r="G362" s="336">
        <v>6</v>
      </c>
      <c r="H362" s="326"/>
      <c r="I362" s="322"/>
      <c r="J362" s="332">
        <v>6</v>
      </c>
      <c r="K362" s="330"/>
      <c r="L362" s="326"/>
      <c r="M362" s="322"/>
      <c r="N362" s="233" t="s">
        <v>271</v>
      </c>
      <c r="O362" s="150"/>
      <c r="P362" s="150"/>
      <c r="Q362" s="150"/>
      <c r="R362" s="150"/>
      <c r="S362" s="150"/>
      <c r="T362" s="150"/>
      <c r="U362" s="150"/>
      <c r="V362" s="150"/>
      <c r="W362" s="150"/>
      <c r="X362" s="150"/>
      <c r="Y362" s="150"/>
      <c r="Z362" s="150"/>
    </row>
    <row r="363" spans="2:26" ht="19.95" customHeight="1" x14ac:dyDescent="0.3">
      <c r="B363" s="308" t="s">
        <v>183</v>
      </c>
      <c r="C363" s="325">
        <v>3</v>
      </c>
      <c r="D363" s="329"/>
      <c r="E363" s="329"/>
      <c r="F363" s="334">
        <v>3</v>
      </c>
      <c r="G363" s="336">
        <v>12</v>
      </c>
      <c r="H363" s="326"/>
      <c r="I363" s="322"/>
      <c r="J363" s="332">
        <v>12</v>
      </c>
      <c r="K363" s="330"/>
      <c r="L363" s="326"/>
      <c r="M363" s="322"/>
      <c r="N363" s="233" t="s">
        <v>271</v>
      </c>
      <c r="O363" s="150"/>
      <c r="P363" s="150"/>
      <c r="Q363" s="150"/>
      <c r="R363" s="150"/>
      <c r="S363" s="150"/>
      <c r="T363" s="150"/>
      <c r="U363" s="150"/>
      <c r="V363" s="150"/>
      <c r="W363" s="150"/>
      <c r="X363" s="150"/>
      <c r="Y363" s="150"/>
      <c r="Z363" s="150"/>
    </row>
    <row r="364" spans="2:26" ht="19.95" customHeight="1" x14ac:dyDescent="0.3">
      <c r="B364" s="308" t="s">
        <v>184</v>
      </c>
      <c r="C364" s="325">
        <v>6</v>
      </c>
      <c r="D364" s="329"/>
      <c r="E364" s="329"/>
      <c r="F364" s="334">
        <v>6</v>
      </c>
      <c r="G364" s="336">
        <v>35</v>
      </c>
      <c r="H364" s="326"/>
      <c r="I364" s="322"/>
      <c r="J364" s="332">
        <v>35</v>
      </c>
      <c r="K364" s="330">
        <v>7</v>
      </c>
      <c r="L364" s="326"/>
      <c r="M364" s="322"/>
      <c r="N364" s="233">
        <v>7</v>
      </c>
      <c r="O364" s="150"/>
      <c r="P364" s="150"/>
      <c r="Q364" s="150"/>
      <c r="R364" s="150"/>
      <c r="S364" s="150"/>
      <c r="T364" s="150"/>
      <c r="U364" s="150"/>
      <c r="V364" s="150"/>
      <c r="W364" s="150"/>
      <c r="X364" s="150"/>
      <c r="Y364" s="150"/>
      <c r="Z364" s="150"/>
    </row>
    <row r="365" spans="2:26" ht="19.95" customHeight="1" x14ac:dyDescent="0.3">
      <c r="B365" s="308" t="s">
        <v>185</v>
      </c>
      <c r="C365" s="325">
        <v>1</v>
      </c>
      <c r="D365" s="329"/>
      <c r="E365" s="329"/>
      <c r="F365" s="334">
        <v>1</v>
      </c>
      <c r="G365" s="336">
        <v>3</v>
      </c>
      <c r="H365" s="326"/>
      <c r="I365" s="322"/>
      <c r="J365" s="332">
        <v>3</v>
      </c>
      <c r="K365" s="330"/>
      <c r="L365" s="326"/>
      <c r="M365" s="322"/>
      <c r="N365" s="233" t="s">
        <v>271</v>
      </c>
      <c r="O365" s="150"/>
      <c r="P365" s="150"/>
      <c r="Q365" s="150"/>
      <c r="R365" s="150"/>
      <c r="S365" s="150"/>
      <c r="T365" s="150"/>
      <c r="U365" s="150"/>
      <c r="V365" s="150"/>
      <c r="W365" s="150"/>
      <c r="X365" s="150"/>
      <c r="Y365" s="150"/>
      <c r="Z365" s="150"/>
    </row>
    <row r="366" spans="2:26" ht="19.95" customHeight="1" x14ac:dyDescent="0.3">
      <c r="B366" s="308" t="s">
        <v>186</v>
      </c>
      <c r="C366" s="325">
        <v>3</v>
      </c>
      <c r="D366" s="329"/>
      <c r="E366" s="329"/>
      <c r="F366" s="334">
        <v>3</v>
      </c>
      <c r="G366" s="336">
        <v>16</v>
      </c>
      <c r="H366" s="326"/>
      <c r="I366" s="322"/>
      <c r="J366" s="332">
        <v>16</v>
      </c>
      <c r="K366" s="330">
        <v>9</v>
      </c>
      <c r="L366" s="326"/>
      <c r="M366" s="322"/>
      <c r="N366" s="233">
        <v>9</v>
      </c>
      <c r="O366" s="150"/>
      <c r="P366" s="150"/>
      <c r="Q366" s="150"/>
      <c r="R366" s="150"/>
      <c r="S366" s="150"/>
      <c r="T366" s="150"/>
      <c r="U366" s="150"/>
      <c r="V366" s="150"/>
      <c r="W366" s="150"/>
      <c r="X366" s="150"/>
      <c r="Y366" s="150"/>
      <c r="Z366" s="150"/>
    </row>
    <row r="367" spans="2:26" ht="19.95" customHeight="1" x14ac:dyDescent="0.3">
      <c r="B367" s="308" t="s">
        <v>187</v>
      </c>
      <c r="C367" s="325">
        <v>2</v>
      </c>
      <c r="D367" s="329"/>
      <c r="E367" s="329"/>
      <c r="F367" s="334">
        <v>2</v>
      </c>
      <c r="G367" s="336">
        <v>15</v>
      </c>
      <c r="H367" s="326"/>
      <c r="I367" s="322"/>
      <c r="J367" s="332">
        <v>15</v>
      </c>
      <c r="K367" s="330">
        <v>4</v>
      </c>
      <c r="L367" s="326"/>
      <c r="M367" s="322"/>
      <c r="N367" s="233">
        <v>4</v>
      </c>
      <c r="O367" s="150"/>
      <c r="P367" s="150"/>
      <c r="Q367" s="150"/>
      <c r="R367" s="150"/>
      <c r="S367" s="150"/>
      <c r="T367" s="150"/>
      <c r="U367" s="150"/>
      <c r="V367" s="150"/>
      <c r="W367" s="150"/>
      <c r="X367" s="150"/>
      <c r="Y367" s="150"/>
      <c r="Z367" s="150"/>
    </row>
    <row r="368" spans="2:26" ht="19.95" customHeight="1" x14ac:dyDescent="0.3">
      <c r="B368" s="308" t="s">
        <v>188</v>
      </c>
      <c r="C368" s="325">
        <v>1</v>
      </c>
      <c r="D368" s="329"/>
      <c r="E368" s="329"/>
      <c r="F368" s="334">
        <v>1</v>
      </c>
      <c r="G368" s="336"/>
      <c r="H368" s="326"/>
      <c r="I368" s="322"/>
      <c r="J368" s="332" t="s">
        <v>271</v>
      </c>
      <c r="K368" s="330"/>
      <c r="L368" s="326"/>
      <c r="M368" s="322"/>
      <c r="N368" s="233" t="s">
        <v>271</v>
      </c>
      <c r="O368" s="150"/>
      <c r="P368" s="150"/>
      <c r="Q368" s="150"/>
      <c r="R368" s="150"/>
      <c r="S368" s="150"/>
      <c r="T368" s="150"/>
      <c r="U368" s="150"/>
      <c r="V368" s="150"/>
      <c r="W368" s="150"/>
      <c r="X368" s="150"/>
      <c r="Y368" s="150"/>
      <c r="Z368" s="150"/>
    </row>
    <row r="369" spans="1:26" ht="19.95" customHeight="1" x14ac:dyDescent="0.3">
      <c r="B369" s="308" t="s">
        <v>189</v>
      </c>
      <c r="C369" s="325">
        <v>8</v>
      </c>
      <c r="D369" s="329"/>
      <c r="E369" s="329"/>
      <c r="F369" s="334">
        <v>8</v>
      </c>
      <c r="G369" s="336">
        <v>185</v>
      </c>
      <c r="H369" s="326"/>
      <c r="I369" s="322"/>
      <c r="J369" s="332">
        <v>185</v>
      </c>
      <c r="K369" s="330">
        <v>18</v>
      </c>
      <c r="L369" s="326"/>
      <c r="M369" s="322"/>
      <c r="N369" s="233">
        <v>18</v>
      </c>
      <c r="O369" s="150"/>
      <c r="P369" s="150"/>
      <c r="Q369" s="150"/>
      <c r="R369" s="150"/>
      <c r="S369" s="150"/>
      <c r="T369" s="150"/>
      <c r="U369" s="150"/>
      <c r="V369" s="150"/>
      <c r="W369" s="150"/>
      <c r="X369" s="150"/>
      <c r="Y369" s="150"/>
      <c r="Z369" s="150"/>
    </row>
    <row r="370" spans="1:26" ht="19.95" customHeight="1" thickBot="1" x14ac:dyDescent="0.35">
      <c r="B370" s="337" t="s">
        <v>140</v>
      </c>
      <c r="C370" s="338">
        <f>SUM(C361:C369)</f>
        <v>28</v>
      </c>
      <c r="D370" s="338"/>
      <c r="E370" s="338"/>
      <c r="F370" s="338">
        <f t="shared" ref="F370:N370" si="25">SUM(F361:F369)</f>
        <v>28</v>
      </c>
      <c r="G370" s="339">
        <f t="shared" si="25"/>
        <v>300</v>
      </c>
      <c r="H370" s="340"/>
      <c r="I370" s="340"/>
      <c r="J370" s="340">
        <f t="shared" si="25"/>
        <v>300</v>
      </c>
      <c r="K370" s="340">
        <f t="shared" si="25"/>
        <v>40</v>
      </c>
      <c r="L370" s="340"/>
      <c r="M370" s="340"/>
      <c r="N370" s="341">
        <f t="shared" si="25"/>
        <v>40</v>
      </c>
      <c r="O370" s="150"/>
      <c r="P370" s="150"/>
      <c r="Q370" s="150"/>
      <c r="R370" s="150"/>
      <c r="S370" s="150"/>
      <c r="T370" s="150"/>
      <c r="U370" s="150"/>
      <c r="V370" s="150"/>
      <c r="W370" s="150"/>
      <c r="X370" s="150"/>
      <c r="Y370" s="150"/>
      <c r="Z370" s="150"/>
    </row>
    <row r="371" spans="1:26" s="149" customFormat="1" ht="19.95" customHeight="1" x14ac:dyDescent="0.3">
      <c r="A371" s="147"/>
      <c r="B371" s="189"/>
      <c r="C371" s="147"/>
      <c r="D371" s="147"/>
      <c r="E371" s="147"/>
      <c r="F371" s="147"/>
      <c r="G371" s="234"/>
      <c r="H371" s="147"/>
      <c r="I371" s="147"/>
      <c r="J371" s="147"/>
      <c r="K371" s="147"/>
      <c r="L371" s="147"/>
      <c r="M371" s="147"/>
      <c r="N371" s="147"/>
    </row>
    <row r="373" spans="1:26" ht="19.95" customHeight="1" x14ac:dyDescent="0.3">
      <c r="B373" s="232" t="s">
        <v>233</v>
      </c>
      <c r="H373" s="186"/>
      <c r="I373" s="186"/>
      <c r="J373" s="186"/>
      <c r="K373" s="186"/>
      <c r="L373" s="186"/>
      <c r="M373" s="186"/>
    </row>
    <row r="374" spans="1:26" ht="19.95" customHeight="1" x14ac:dyDescent="0.3">
      <c r="B374" s="561" t="s">
        <v>175</v>
      </c>
      <c r="C374" s="563" t="s">
        <v>264</v>
      </c>
      <c r="D374" s="564"/>
      <c r="E374" s="564"/>
      <c r="F374" s="565"/>
      <c r="G374" s="569" t="s">
        <v>265</v>
      </c>
      <c r="H374" s="570"/>
      <c r="I374" s="570"/>
      <c r="J374" s="571"/>
      <c r="K374" s="563" t="s">
        <v>266</v>
      </c>
      <c r="L374" s="564"/>
      <c r="M374" s="564"/>
      <c r="N374" s="565"/>
    </row>
    <row r="375" spans="1:26" ht="19.95" customHeight="1" x14ac:dyDescent="0.3">
      <c r="B375" s="562"/>
      <c r="C375" s="566"/>
      <c r="D375" s="567"/>
      <c r="E375" s="567"/>
      <c r="F375" s="568"/>
      <c r="G375" s="572"/>
      <c r="H375" s="573"/>
      <c r="I375" s="573"/>
      <c r="J375" s="574"/>
      <c r="K375" s="566"/>
      <c r="L375" s="567"/>
      <c r="M375" s="567"/>
      <c r="N375" s="568"/>
    </row>
    <row r="376" spans="1:26" ht="19.95" customHeight="1" x14ac:dyDescent="0.3">
      <c r="B376" s="562"/>
      <c r="C376" s="216" t="s">
        <v>267</v>
      </c>
      <c r="D376" s="216" t="s">
        <v>193</v>
      </c>
      <c r="E376" s="216" t="s">
        <v>268</v>
      </c>
      <c r="F376" s="216" t="s">
        <v>140</v>
      </c>
      <c r="G376" s="216" t="s">
        <v>267</v>
      </c>
      <c r="H376" s="216" t="s">
        <v>193</v>
      </c>
      <c r="I376" s="216" t="s">
        <v>268</v>
      </c>
      <c r="J376" s="216" t="s">
        <v>140</v>
      </c>
      <c r="K376" s="216" t="s">
        <v>267</v>
      </c>
      <c r="L376" s="216" t="s">
        <v>193</v>
      </c>
      <c r="M376" s="216" t="s">
        <v>268</v>
      </c>
      <c r="N376" s="216" t="s">
        <v>140</v>
      </c>
    </row>
    <row r="377" spans="1:26" ht="19.95" customHeight="1" x14ac:dyDescent="0.3">
      <c r="B377" s="320" t="s">
        <v>181</v>
      </c>
      <c r="C377" s="323">
        <v>1</v>
      </c>
      <c r="D377" s="327"/>
      <c r="E377" s="327"/>
      <c r="F377" s="333">
        <v>1</v>
      </c>
      <c r="G377" s="335">
        <v>34</v>
      </c>
      <c r="H377" s="324"/>
      <c r="I377" s="321"/>
      <c r="J377" s="331">
        <v>34</v>
      </c>
      <c r="K377" s="328">
        <v>18</v>
      </c>
      <c r="L377" s="324"/>
      <c r="M377" s="321"/>
      <c r="N377" s="233">
        <v>18</v>
      </c>
      <c r="O377" s="150"/>
      <c r="P377" s="150"/>
      <c r="Q377" s="150"/>
      <c r="R377" s="150"/>
      <c r="S377" s="150"/>
      <c r="T377" s="150"/>
      <c r="U377" s="150"/>
      <c r="V377" s="150"/>
      <c r="W377" s="150"/>
      <c r="X377" s="150"/>
      <c r="Y377" s="150"/>
      <c r="Z377" s="150"/>
    </row>
    <row r="378" spans="1:26" ht="19.95" customHeight="1" x14ac:dyDescent="0.3">
      <c r="B378" s="308" t="s">
        <v>182</v>
      </c>
      <c r="C378" s="325">
        <v>1</v>
      </c>
      <c r="D378" s="329"/>
      <c r="E378" s="329"/>
      <c r="F378" s="334">
        <v>1</v>
      </c>
      <c r="G378" s="336">
        <v>21</v>
      </c>
      <c r="H378" s="326"/>
      <c r="I378" s="322"/>
      <c r="J378" s="332">
        <v>21</v>
      </c>
      <c r="K378" s="330"/>
      <c r="L378" s="326"/>
      <c r="M378" s="322"/>
      <c r="N378" s="233"/>
      <c r="O378" s="150"/>
      <c r="P378" s="150"/>
      <c r="Q378" s="150"/>
      <c r="R378" s="150"/>
      <c r="S378" s="150"/>
      <c r="T378" s="150"/>
      <c r="U378" s="150"/>
      <c r="V378" s="150"/>
      <c r="W378" s="150"/>
      <c r="X378" s="150"/>
      <c r="Y378" s="150"/>
      <c r="Z378" s="150"/>
    </row>
    <row r="379" spans="1:26" ht="19.95" customHeight="1" x14ac:dyDescent="0.3">
      <c r="B379" s="308" t="s">
        <v>183</v>
      </c>
      <c r="C379" s="325">
        <v>2</v>
      </c>
      <c r="D379" s="329"/>
      <c r="E379" s="329"/>
      <c r="F379" s="334">
        <v>2</v>
      </c>
      <c r="G379" s="336">
        <v>25</v>
      </c>
      <c r="H379" s="326"/>
      <c r="I379" s="322"/>
      <c r="J379" s="332">
        <v>25</v>
      </c>
      <c r="K379" s="330">
        <v>12</v>
      </c>
      <c r="L379" s="326"/>
      <c r="M379" s="322"/>
      <c r="N379" s="233">
        <v>12</v>
      </c>
      <c r="O379" s="150"/>
      <c r="P379" s="150"/>
      <c r="Q379" s="150"/>
      <c r="R379" s="150"/>
      <c r="S379" s="150"/>
      <c r="T379" s="150"/>
      <c r="U379" s="150"/>
      <c r="V379" s="150"/>
      <c r="W379" s="150"/>
      <c r="X379" s="150"/>
      <c r="Y379" s="150"/>
      <c r="Z379" s="150"/>
    </row>
    <row r="380" spans="1:26" ht="19.95" customHeight="1" x14ac:dyDescent="0.3">
      <c r="B380" s="308" t="s">
        <v>184</v>
      </c>
      <c r="C380" s="325">
        <v>2</v>
      </c>
      <c r="D380" s="329"/>
      <c r="E380" s="329"/>
      <c r="F380" s="334">
        <v>2</v>
      </c>
      <c r="G380" s="336">
        <v>29</v>
      </c>
      <c r="H380" s="326"/>
      <c r="I380" s="322"/>
      <c r="J380" s="332">
        <v>29</v>
      </c>
      <c r="K380" s="330">
        <v>13</v>
      </c>
      <c r="L380" s="326"/>
      <c r="M380" s="322"/>
      <c r="N380" s="233">
        <v>13</v>
      </c>
      <c r="O380" s="150"/>
      <c r="P380" s="150"/>
      <c r="Q380" s="150"/>
      <c r="R380" s="150"/>
      <c r="S380" s="150"/>
      <c r="T380" s="150"/>
      <c r="U380" s="150"/>
      <c r="V380" s="150"/>
      <c r="W380" s="150"/>
      <c r="X380" s="150"/>
      <c r="Y380" s="150"/>
      <c r="Z380" s="150"/>
    </row>
    <row r="381" spans="1:26" ht="19.95" customHeight="1" x14ac:dyDescent="0.3">
      <c r="B381" s="308" t="s">
        <v>185</v>
      </c>
      <c r="C381" s="325">
        <v>2</v>
      </c>
      <c r="D381" s="329"/>
      <c r="E381" s="329"/>
      <c r="F381" s="334">
        <v>2</v>
      </c>
      <c r="G381" s="336">
        <v>20</v>
      </c>
      <c r="H381" s="326"/>
      <c r="I381" s="322"/>
      <c r="J381" s="332">
        <v>20</v>
      </c>
      <c r="K381" s="330">
        <v>3</v>
      </c>
      <c r="L381" s="326"/>
      <c r="M381" s="322"/>
      <c r="N381" s="233">
        <v>3</v>
      </c>
      <c r="O381" s="150"/>
      <c r="P381" s="150"/>
      <c r="Q381" s="150"/>
      <c r="R381" s="150"/>
      <c r="S381" s="150"/>
      <c r="T381" s="150"/>
      <c r="U381" s="150"/>
      <c r="V381" s="150"/>
      <c r="W381" s="150"/>
      <c r="X381" s="150"/>
      <c r="Y381" s="150"/>
      <c r="Z381" s="150"/>
    </row>
    <row r="382" spans="1:26" ht="19.95" customHeight="1" x14ac:dyDescent="0.3">
      <c r="B382" s="308" t="s">
        <v>186</v>
      </c>
      <c r="C382" s="325">
        <v>1</v>
      </c>
      <c r="D382" s="329"/>
      <c r="E382" s="329"/>
      <c r="F382" s="334">
        <v>1</v>
      </c>
      <c r="G382" s="336">
        <v>34</v>
      </c>
      <c r="H382" s="326"/>
      <c r="I382" s="322"/>
      <c r="J382" s="332">
        <v>34</v>
      </c>
      <c r="K382" s="330"/>
      <c r="L382" s="326"/>
      <c r="M382" s="322"/>
      <c r="N382" s="233"/>
      <c r="O382" s="150"/>
      <c r="P382" s="150"/>
      <c r="Q382" s="150"/>
      <c r="R382" s="150"/>
      <c r="S382" s="150"/>
      <c r="T382" s="150"/>
      <c r="U382" s="150"/>
      <c r="V382" s="150"/>
      <c r="W382" s="150"/>
      <c r="X382" s="150"/>
      <c r="Y382" s="150"/>
      <c r="Z382" s="150"/>
    </row>
    <row r="383" spans="1:26" ht="19.95" customHeight="1" x14ac:dyDescent="0.3">
      <c r="B383" s="308" t="s">
        <v>187</v>
      </c>
      <c r="C383" s="325">
        <v>2</v>
      </c>
      <c r="D383" s="329"/>
      <c r="E383" s="329"/>
      <c r="F383" s="334">
        <v>2</v>
      </c>
      <c r="G383" s="336">
        <v>48</v>
      </c>
      <c r="H383" s="326"/>
      <c r="I383" s="322"/>
      <c r="J383" s="332">
        <v>48</v>
      </c>
      <c r="K383" s="330">
        <v>20</v>
      </c>
      <c r="L383" s="326"/>
      <c r="M383" s="322"/>
      <c r="N383" s="233">
        <v>20</v>
      </c>
      <c r="O383" s="150"/>
      <c r="P383" s="150"/>
      <c r="Q383" s="150"/>
      <c r="R383" s="150"/>
      <c r="S383" s="150"/>
      <c r="T383" s="150"/>
      <c r="U383" s="150"/>
      <c r="V383" s="150"/>
      <c r="W383" s="150"/>
      <c r="X383" s="150"/>
      <c r="Y383" s="150"/>
      <c r="Z383" s="150"/>
    </row>
    <row r="384" spans="1:26" ht="19.95" customHeight="1" x14ac:dyDescent="0.3">
      <c r="B384" s="308" t="s">
        <v>188</v>
      </c>
      <c r="C384" s="325"/>
      <c r="D384" s="329"/>
      <c r="E384" s="329"/>
      <c r="F384" s="334"/>
      <c r="G384" s="336">
        <v>22</v>
      </c>
      <c r="H384" s="326"/>
      <c r="I384" s="322"/>
      <c r="J384" s="332">
        <v>22</v>
      </c>
      <c r="K384" s="330"/>
      <c r="L384" s="326"/>
      <c r="M384" s="322"/>
      <c r="N384" s="233"/>
      <c r="O384" s="150"/>
      <c r="P384" s="150"/>
      <c r="Q384" s="150"/>
      <c r="R384" s="150"/>
      <c r="S384" s="150"/>
      <c r="T384" s="150"/>
      <c r="U384" s="150"/>
      <c r="V384" s="150"/>
      <c r="W384" s="150"/>
      <c r="X384" s="150"/>
      <c r="Y384" s="150"/>
      <c r="Z384" s="150"/>
    </row>
    <row r="385" spans="2:26" ht="19.95" customHeight="1" x14ac:dyDescent="0.3">
      <c r="B385" s="308" t="s">
        <v>189</v>
      </c>
      <c r="C385" s="325">
        <v>4</v>
      </c>
      <c r="D385" s="329"/>
      <c r="E385" s="329"/>
      <c r="F385" s="334">
        <v>4</v>
      </c>
      <c r="G385" s="336">
        <v>335</v>
      </c>
      <c r="H385" s="326"/>
      <c r="I385" s="322"/>
      <c r="J385" s="332">
        <v>335</v>
      </c>
      <c r="K385" s="330">
        <v>21</v>
      </c>
      <c r="L385" s="326"/>
      <c r="M385" s="322"/>
      <c r="N385" s="233">
        <v>21</v>
      </c>
      <c r="O385" s="150"/>
      <c r="P385" s="150"/>
      <c r="Q385" s="150"/>
      <c r="R385" s="150"/>
      <c r="S385" s="150"/>
      <c r="T385" s="150"/>
      <c r="U385" s="150"/>
      <c r="V385" s="150"/>
      <c r="W385" s="150"/>
      <c r="X385" s="150"/>
      <c r="Y385" s="150"/>
      <c r="Z385" s="150"/>
    </row>
    <row r="386" spans="2:26" ht="19.95" customHeight="1" thickBot="1" x14ac:dyDescent="0.35">
      <c r="B386" s="337" t="s">
        <v>140</v>
      </c>
      <c r="C386" s="338">
        <f>SUM(C377:C385)</f>
        <v>15</v>
      </c>
      <c r="D386" s="338"/>
      <c r="E386" s="338"/>
      <c r="F386" s="338">
        <f t="shared" ref="F386:N386" si="26">SUM(F377:F385)</f>
        <v>15</v>
      </c>
      <c r="G386" s="339">
        <f t="shared" si="26"/>
        <v>568</v>
      </c>
      <c r="H386" s="340"/>
      <c r="I386" s="340"/>
      <c r="J386" s="340">
        <f t="shared" si="26"/>
        <v>568</v>
      </c>
      <c r="K386" s="340">
        <f t="shared" si="26"/>
        <v>87</v>
      </c>
      <c r="L386" s="340"/>
      <c r="M386" s="340"/>
      <c r="N386" s="341">
        <f t="shared" si="26"/>
        <v>87</v>
      </c>
      <c r="O386" s="150"/>
      <c r="P386" s="150"/>
      <c r="Q386" s="150"/>
      <c r="R386" s="150"/>
      <c r="S386" s="150"/>
      <c r="T386" s="150"/>
      <c r="U386" s="150"/>
      <c r="V386" s="150"/>
      <c r="W386" s="150"/>
      <c r="X386" s="150"/>
      <c r="Y386" s="150"/>
      <c r="Z386" s="150"/>
    </row>
    <row r="388" spans="2:26" ht="19.95" customHeight="1" x14ac:dyDescent="0.25">
      <c r="O388" s="5"/>
    </row>
    <row r="390" spans="2:26" ht="19.95" customHeight="1" x14ac:dyDescent="0.3">
      <c r="B390" s="232" t="s">
        <v>234</v>
      </c>
      <c r="H390" s="186"/>
      <c r="I390" s="186"/>
      <c r="J390" s="186"/>
      <c r="K390" s="186"/>
      <c r="L390" s="186"/>
      <c r="M390" s="186"/>
    </row>
    <row r="391" spans="2:26" ht="19.95" customHeight="1" x14ac:dyDescent="0.3">
      <c r="B391" s="561" t="s">
        <v>175</v>
      </c>
      <c r="C391" s="563" t="s">
        <v>264</v>
      </c>
      <c r="D391" s="564"/>
      <c r="E391" s="564"/>
      <c r="F391" s="565"/>
      <c r="G391" s="569" t="s">
        <v>275</v>
      </c>
      <c r="H391" s="570"/>
      <c r="I391" s="570"/>
      <c r="J391" s="571"/>
      <c r="K391" s="563" t="s">
        <v>266</v>
      </c>
      <c r="L391" s="564"/>
      <c r="M391" s="564"/>
      <c r="N391" s="565"/>
    </row>
    <row r="392" spans="2:26" ht="19.95" customHeight="1" x14ac:dyDescent="0.3">
      <c r="B392" s="562"/>
      <c r="C392" s="566"/>
      <c r="D392" s="567"/>
      <c r="E392" s="567"/>
      <c r="F392" s="568"/>
      <c r="G392" s="572"/>
      <c r="H392" s="573"/>
      <c r="I392" s="573"/>
      <c r="J392" s="574"/>
      <c r="K392" s="566"/>
      <c r="L392" s="567"/>
      <c r="M392" s="567"/>
      <c r="N392" s="568"/>
    </row>
    <row r="393" spans="2:26" ht="19.95" customHeight="1" x14ac:dyDescent="0.3">
      <c r="B393" s="562"/>
      <c r="C393" s="216" t="s">
        <v>267</v>
      </c>
      <c r="D393" s="216" t="s">
        <v>193</v>
      </c>
      <c r="E393" s="216" t="s">
        <v>268</v>
      </c>
      <c r="F393" s="216" t="s">
        <v>140</v>
      </c>
      <c r="G393" s="216" t="s">
        <v>267</v>
      </c>
      <c r="H393" s="216" t="s">
        <v>193</v>
      </c>
      <c r="I393" s="216" t="s">
        <v>268</v>
      </c>
      <c r="J393" s="216" t="s">
        <v>140</v>
      </c>
      <c r="K393" s="216" t="s">
        <v>267</v>
      </c>
      <c r="L393" s="216" t="s">
        <v>193</v>
      </c>
      <c r="M393" s="216" t="s">
        <v>268</v>
      </c>
      <c r="N393" s="216" t="s">
        <v>140</v>
      </c>
    </row>
    <row r="394" spans="2:26" ht="19.95" customHeight="1" x14ac:dyDescent="0.3">
      <c r="B394" s="320" t="s">
        <v>181</v>
      </c>
      <c r="C394" s="323"/>
      <c r="D394" s="327">
        <v>13</v>
      </c>
      <c r="E394" s="327"/>
      <c r="F394" s="333">
        <v>13</v>
      </c>
      <c r="G394" s="335"/>
      <c r="H394" s="324">
        <v>51</v>
      </c>
      <c r="I394" s="321">
        <v>9</v>
      </c>
      <c r="J394" s="331">
        <v>60</v>
      </c>
      <c r="K394" s="328"/>
      <c r="L394" s="324">
        <v>106</v>
      </c>
      <c r="M394" s="321"/>
      <c r="N394" s="233">
        <v>106</v>
      </c>
      <c r="O394" s="150"/>
      <c r="P394" s="150"/>
      <c r="Q394" s="150"/>
      <c r="R394" s="150"/>
      <c r="S394" s="150"/>
      <c r="T394" s="150"/>
      <c r="U394" s="150"/>
      <c r="V394" s="150"/>
      <c r="W394" s="150"/>
      <c r="X394" s="150"/>
      <c r="Y394" s="150"/>
      <c r="Z394" s="150"/>
    </row>
    <row r="395" spans="2:26" ht="19.95" customHeight="1" x14ac:dyDescent="0.3">
      <c r="B395" s="308" t="s">
        <v>182</v>
      </c>
      <c r="C395" s="325"/>
      <c r="D395" s="329">
        <v>3</v>
      </c>
      <c r="E395" s="329">
        <v>4</v>
      </c>
      <c r="F395" s="334">
        <v>7</v>
      </c>
      <c r="G395" s="336"/>
      <c r="H395" s="326">
        <v>20</v>
      </c>
      <c r="I395" s="322"/>
      <c r="J395" s="332">
        <v>20</v>
      </c>
      <c r="K395" s="330"/>
      <c r="L395" s="326">
        <v>26</v>
      </c>
      <c r="M395" s="322"/>
      <c r="N395" s="233">
        <v>26</v>
      </c>
      <c r="O395" s="150"/>
      <c r="P395" s="150"/>
      <c r="Q395" s="150"/>
      <c r="R395" s="150"/>
      <c r="S395" s="150"/>
      <c r="T395" s="150"/>
      <c r="U395" s="150"/>
      <c r="V395" s="150"/>
      <c r="W395" s="150"/>
      <c r="X395" s="150"/>
      <c r="Y395" s="150"/>
      <c r="Z395" s="150"/>
    </row>
    <row r="396" spans="2:26" ht="19.95" customHeight="1" x14ac:dyDescent="0.3">
      <c r="B396" s="308" t="s">
        <v>183</v>
      </c>
      <c r="C396" s="325"/>
      <c r="D396" s="329">
        <v>11</v>
      </c>
      <c r="E396" s="329">
        <v>1</v>
      </c>
      <c r="F396" s="334">
        <v>12</v>
      </c>
      <c r="G396" s="336"/>
      <c r="H396" s="326">
        <v>57</v>
      </c>
      <c r="I396" s="322">
        <v>3</v>
      </c>
      <c r="J396" s="332">
        <v>60</v>
      </c>
      <c r="K396" s="330"/>
      <c r="L396" s="326">
        <v>75</v>
      </c>
      <c r="M396" s="322"/>
      <c r="N396" s="233">
        <v>75</v>
      </c>
      <c r="O396" s="150"/>
      <c r="P396" s="150"/>
      <c r="Q396" s="150"/>
      <c r="R396" s="150"/>
      <c r="S396" s="150"/>
      <c r="T396" s="150"/>
      <c r="U396" s="150"/>
      <c r="V396" s="150"/>
      <c r="W396" s="150"/>
      <c r="X396" s="150"/>
      <c r="Y396" s="150"/>
      <c r="Z396" s="150"/>
    </row>
    <row r="397" spans="2:26" ht="19.95" customHeight="1" x14ac:dyDescent="0.3">
      <c r="B397" s="308" t="s">
        <v>184</v>
      </c>
      <c r="C397" s="325"/>
      <c r="D397" s="329">
        <v>16</v>
      </c>
      <c r="E397" s="329"/>
      <c r="F397" s="334">
        <v>16</v>
      </c>
      <c r="G397" s="336"/>
      <c r="H397" s="326">
        <v>84</v>
      </c>
      <c r="I397" s="322">
        <v>14</v>
      </c>
      <c r="J397" s="332">
        <v>98</v>
      </c>
      <c r="K397" s="330"/>
      <c r="L397" s="326">
        <v>217</v>
      </c>
      <c r="M397" s="322"/>
      <c r="N397" s="233">
        <v>217</v>
      </c>
      <c r="O397" s="150"/>
      <c r="P397" s="150"/>
      <c r="Q397" s="150"/>
      <c r="R397" s="150"/>
      <c r="S397" s="150"/>
      <c r="T397" s="150"/>
      <c r="U397" s="150"/>
      <c r="V397" s="150"/>
      <c r="W397" s="150"/>
      <c r="X397" s="150"/>
      <c r="Y397" s="150"/>
      <c r="Z397" s="150"/>
    </row>
    <row r="398" spans="2:26" ht="19.95" customHeight="1" x14ac:dyDescent="0.3">
      <c r="B398" s="308" t="s">
        <v>185</v>
      </c>
      <c r="C398" s="325"/>
      <c r="D398" s="329">
        <v>2</v>
      </c>
      <c r="E398" s="329"/>
      <c r="F398" s="334">
        <v>2</v>
      </c>
      <c r="G398" s="336"/>
      <c r="H398" s="326">
        <v>4</v>
      </c>
      <c r="I398" s="322">
        <v>2</v>
      </c>
      <c r="J398" s="332">
        <v>6</v>
      </c>
      <c r="K398" s="330"/>
      <c r="L398" s="326">
        <v>16</v>
      </c>
      <c r="M398" s="322"/>
      <c r="N398" s="233">
        <v>16</v>
      </c>
      <c r="O398" s="150"/>
      <c r="P398" s="150"/>
      <c r="Q398" s="150"/>
      <c r="R398" s="150"/>
      <c r="S398" s="150"/>
      <c r="T398" s="150"/>
      <c r="U398" s="150"/>
      <c r="V398" s="150"/>
      <c r="W398" s="150"/>
      <c r="X398" s="150"/>
      <c r="Y398" s="150"/>
      <c r="Z398" s="150"/>
    </row>
    <row r="399" spans="2:26" ht="19.95" customHeight="1" x14ac:dyDescent="0.3">
      <c r="B399" s="308" t="s">
        <v>186</v>
      </c>
      <c r="C399" s="325"/>
      <c r="D399" s="329">
        <v>9</v>
      </c>
      <c r="E399" s="329">
        <v>1</v>
      </c>
      <c r="F399" s="334">
        <v>10</v>
      </c>
      <c r="G399" s="336"/>
      <c r="H399" s="326">
        <v>63</v>
      </c>
      <c r="I399" s="322"/>
      <c r="J399" s="332">
        <v>63</v>
      </c>
      <c r="K399" s="330"/>
      <c r="L399" s="326">
        <v>145</v>
      </c>
      <c r="M399" s="322"/>
      <c r="N399" s="233">
        <v>145</v>
      </c>
      <c r="O399" s="150"/>
      <c r="P399" s="150"/>
      <c r="Q399" s="150"/>
      <c r="R399" s="150"/>
      <c r="S399" s="150"/>
      <c r="T399" s="150"/>
      <c r="U399" s="150"/>
      <c r="V399" s="150"/>
      <c r="W399" s="150"/>
      <c r="X399" s="150"/>
      <c r="Y399" s="150"/>
      <c r="Z399" s="150"/>
    </row>
    <row r="400" spans="2:26" ht="19.95" customHeight="1" x14ac:dyDescent="0.3">
      <c r="B400" s="308" t="s">
        <v>187</v>
      </c>
      <c r="C400" s="325"/>
      <c r="D400" s="329">
        <v>16</v>
      </c>
      <c r="E400" s="329"/>
      <c r="F400" s="334">
        <v>16</v>
      </c>
      <c r="G400" s="336"/>
      <c r="H400" s="326">
        <v>80</v>
      </c>
      <c r="I400" s="322">
        <v>3</v>
      </c>
      <c r="J400" s="332">
        <v>83</v>
      </c>
      <c r="K400" s="330"/>
      <c r="L400" s="326">
        <v>217</v>
      </c>
      <c r="M400" s="322"/>
      <c r="N400" s="233">
        <v>217</v>
      </c>
      <c r="O400" s="150"/>
      <c r="P400" s="150"/>
      <c r="Q400" s="150"/>
      <c r="R400" s="150"/>
      <c r="S400" s="150"/>
      <c r="T400" s="150"/>
      <c r="U400" s="150"/>
      <c r="V400" s="150"/>
      <c r="W400" s="150"/>
      <c r="X400" s="150"/>
      <c r="Y400" s="150"/>
      <c r="Z400" s="150"/>
    </row>
    <row r="401" spans="1:26" ht="19.95" customHeight="1" x14ac:dyDescent="0.3">
      <c r="B401" s="308" t="s">
        <v>188</v>
      </c>
      <c r="C401" s="325"/>
      <c r="D401" s="329">
        <v>4</v>
      </c>
      <c r="E401" s="329"/>
      <c r="F401" s="334">
        <v>4</v>
      </c>
      <c r="G401" s="336"/>
      <c r="H401" s="326">
        <v>21</v>
      </c>
      <c r="I401" s="322"/>
      <c r="J401" s="332">
        <v>21</v>
      </c>
      <c r="K401" s="330"/>
      <c r="L401" s="326">
        <v>13</v>
      </c>
      <c r="M401" s="322"/>
      <c r="N401" s="233">
        <v>13</v>
      </c>
      <c r="O401" s="150"/>
      <c r="P401" s="150"/>
      <c r="Q401" s="150"/>
      <c r="R401" s="150"/>
      <c r="S401" s="150"/>
      <c r="T401" s="150"/>
      <c r="U401" s="150"/>
      <c r="V401" s="150"/>
      <c r="W401" s="150"/>
      <c r="X401" s="150"/>
      <c r="Y401" s="150"/>
      <c r="Z401" s="150"/>
    </row>
    <row r="402" spans="1:26" ht="19.95" customHeight="1" x14ac:dyDescent="0.3">
      <c r="B402" s="308" t="s">
        <v>189</v>
      </c>
      <c r="C402" s="325"/>
      <c r="D402" s="329">
        <v>21</v>
      </c>
      <c r="E402" s="329">
        <v>1</v>
      </c>
      <c r="F402" s="334">
        <v>22</v>
      </c>
      <c r="G402" s="336"/>
      <c r="H402" s="326">
        <v>301</v>
      </c>
      <c r="I402" s="322">
        <v>19</v>
      </c>
      <c r="J402" s="332">
        <v>320</v>
      </c>
      <c r="K402" s="330"/>
      <c r="L402" s="326">
        <v>190</v>
      </c>
      <c r="M402" s="322"/>
      <c r="N402" s="233">
        <v>190</v>
      </c>
      <c r="O402" s="150"/>
      <c r="P402" s="150"/>
      <c r="Q402" s="150"/>
      <c r="R402" s="150"/>
      <c r="S402" s="150"/>
      <c r="T402" s="150"/>
      <c r="U402" s="150"/>
      <c r="V402" s="150"/>
      <c r="W402" s="150"/>
      <c r="X402" s="150"/>
      <c r="Y402" s="150"/>
      <c r="Z402" s="150"/>
    </row>
    <row r="403" spans="1:26" ht="19.95" customHeight="1" thickBot="1" x14ac:dyDescent="0.35">
      <c r="A403" s="149"/>
      <c r="B403" s="337" t="s">
        <v>140</v>
      </c>
      <c r="C403" s="338">
        <v>0</v>
      </c>
      <c r="D403" s="338">
        <f>SUM(D394:D402)</f>
        <v>95</v>
      </c>
      <c r="E403" s="338">
        <f t="shared" ref="E403:N403" si="27">SUM(E394:E402)</f>
        <v>7</v>
      </c>
      <c r="F403" s="338">
        <f t="shared" si="27"/>
        <v>102</v>
      </c>
      <c r="G403" s="339">
        <f t="shared" si="27"/>
        <v>0</v>
      </c>
      <c r="H403" s="340">
        <f t="shared" si="27"/>
        <v>681</v>
      </c>
      <c r="I403" s="340">
        <f t="shared" si="27"/>
        <v>50</v>
      </c>
      <c r="J403" s="340">
        <f t="shared" si="27"/>
        <v>731</v>
      </c>
      <c r="K403" s="340">
        <f t="shared" si="27"/>
        <v>0</v>
      </c>
      <c r="L403" s="340">
        <f t="shared" si="27"/>
        <v>1005</v>
      </c>
      <c r="M403" s="340">
        <f t="shared" si="27"/>
        <v>0</v>
      </c>
      <c r="N403" s="341">
        <f t="shared" si="27"/>
        <v>1005</v>
      </c>
      <c r="O403" s="150"/>
      <c r="P403" s="150"/>
      <c r="Q403" s="150"/>
      <c r="R403" s="150"/>
      <c r="S403" s="150"/>
      <c r="T403" s="150"/>
      <c r="U403" s="150"/>
      <c r="V403" s="150"/>
      <c r="W403" s="150"/>
      <c r="X403" s="150"/>
      <c r="Y403" s="150"/>
      <c r="Z403" s="150"/>
    </row>
    <row r="404" spans="1:26" ht="19.95" customHeight="1" x14ac:dyDescent="0.3">
      <c r="A404" s="149"/>
      <c r="B404" s="188"/>
      <c r="C404" s="161"/>
      <c r="D404" s="161"/>
      <c r="E404" s="161"/>
      <c r="F404" s="161"/>
      <c r="G404" s="241"/>
      <c r="H404" s="161"/>
      <c r="I404" s="161"/>
      <c r="J404" s="161"/>
      <c r="K404" s="161"/>
      <c r="L404" s="161"/>
      <c r="M404" s="161"/>
      <c r="N404" s="161"/>
    </row>
    <row r="406" spans="1:26" ht="19.95" customHeight="1" x14ac:dyDescent="0.3">
      <c r="B406" s="232" t="s">
        <v>235</v>
      </c>
      <c r="H406" s="186"/>
      <c r="I406" s="186"/>
      <c r="J406" s="186"/>
      <c r="K406" s="186"/>
      <c r="L406" s="186"/>
      <c r="M406" s="186"/>
    </row>
    <row r="407" spans="1:26" ht="19.95" customHeight="1" x14ac:dyDescent="0.3">
      <c r="B407" s="561" t="s">
        <v>175</v>
      </c>
      <c r="C407" s="563" t="s">
        <v>264</v>
      </c>
      <c r="D407" s="564"/>
      <c r="E407" s="564"/>
      <c r="F407" s="565"/>
      <c r="G407" s="569" t="s">
        <v>275</v>
      </c>
      <c r="H407" s="570"/>
      <c r="I407" s="570"/>
      <c r="J407" s="571"/>
      <c r="K407" s="563" t="s">
        <v>266</v>
      </c>
      <c r="L407" s="564"/>
      <c r="M407" s="564"/>
      <c r="N407" s="565"/>
    </row>
    <row r="408" spans="1:26" ht="19.95" customHeight="1" x14ac:dyDescent="0.3">
      <c r="B408" s="562"/>
      <c r="C408" s="566"/>
      <c r="D408" s="567"/>
      <c r="E408" s="567"/>
      <c r="F408" s="568"/>
      <c r="G408" s="572"/>
      <c r="H408" s="573"/>
      <c r="I408" s="573"/>
      <c r="J408" s="574"/>
      <c r="K408" s="566"/>
      <c r="L408" s="567"/>
      <c r="M408" s="567"/>
      <c r="N408" s="568"/>
    </row>
    <row r="409" spans="1:26" ht="19.95" customHeight="1" x14ac:dyDescent="0.3">
      <c r="B409" s="562"/>
      <c r="C409" s="216" t="s">
        <v>267</v>
      </c>
      <c r="D409" s="216" t="s">
        <v>193</v>
      </c>
      <c r="E409" s="216" t="s">
        <v>268</v>
      </c>
      <c r="F409" s="216" t="s">
        <v>140</v>
      </c>
      <c r="G409" s="216" t="s">
        <v>267</v>
      </c>
      <c r="H409" s="216" t="s">
        <v>193</v>
      </c>
      <c r="I409" s="216" t="s">
        <v>268</v>
      </c>
      <c r="J409" s="216" t="s">
        <v>140</v>
      </c>
      <c r="K409" s="216" t="s">
        <v>267</v>
      </c>
      <c r="L409" s="216" t="s">
        <v>193</v>
      </c>
      <c r="M409" s="216" t="s">
        <v>268</v>
      </c>
      <c r="N409" s="216" t="s">
        <v>140</v>
      </c>
    </row>
    <row r="410" spans="1:26" ht="19.95" customHeight="1" x14ac:dyDescent="0.3">
      <c r="B410" s="320" t="s">
        <v>181</v>
      </c>
      <c r="C410" s="323">
        <v>9</v>
      </c>
      <c r="D410" s="327"/>
      <c r="E410" s="327"/>
      <c r="F410" s="333">
        <v>9</v>
      </c>
      <c r="G410" s="335">
        <v>43</v>
      </c>
      <c r="H410" s="324"/>
      <c r="I410" s="321"/>
      <c r="J410" s="331">
        <v>43</v>
      </c>
      <c r="K410" s="328">
        <v>19</v>
      </c>
      <c r="L410" s="324"/>
      <c r="M410" s="321"/>
      <c r="N410" s="233">
        <v>19</v>
      </c>
      <c r="O410" s="150"/>
      <c r="P410" s="150"/>
      <c r="Q410" s="150"/>
      <c r="R410" s="150"/>
      <c r="S410" s="150"/>
      <c r="T410" s="150"/>
      <c r="U410" s="150"/>
      <c r="V410" s="150"/>
      <c r="W410" s="150"/>
      <c r="X410" s="150"/>
      <c r="Y410" s="150"/>
      <c r="Z410" s="150"/>
    </row>
    <row r="411" spans="1:26" ht="19.95" customHeight="1" x14ac:dyDescent="0.3">
      <c r="B411" s="308" t="s">
        <v>182</v>
      </c>
      <c r="C411" s="325">
        <v>4</v>
      </c>
      <c r="D411" s="329"/>
      <c r="E411" s="329"/>
      <c r="F411" s="334">
        <v>4</v>
      </c>
      <c r="G411" s="336">
        <v>33</v>
      </c>
      <c r="H411" s="326"/>
      <c r="I411" s="322"/>
      <c r="J411" s="332">
        <v>33</v>
      </c>
      <c r="K411" s="330">
        <v>4</v>
      </c>
      <c r="L411" s="326"/>
      <c r="M411" s="322"/>
      <c r="N411" s="233">
        <v>4</v>
      </c>
      <c r="O411" s="150"/>
      <c r="P411" s="150"/>
      <c r="Q411" s="150"/>
      <c r="R411" s="150"/>
      <c r="S411" s="150"/>
      <c r="T411" s="150"/>
      <c r="U411" s="150"/>
      <c r="V411" s="150"/>
      <c r="W411" s="150"/>
      <c r="X411" s="150"/>
      <c r="Y411" s="150"/>
      <c r="Z411" s="150"/>
    </row>
    <row r="412" spans="1:26" ht="19.95" customHeight="1" x14ac:dyDescent="0.3">
      <c r="B412" s="308" t="s">
        <v>183</v>
      </c>
      <c r="C412" s="325">
        <v>8</v>
      </c>
      <c r="D412" s="329"/>
      <c r="E412" s="329"/>
      <c r="F412" s="334">
        <v>8</v>
      </c>
      <c r="G412" s="336">
        <v>23</v>
      </c>
      <c r="H412" s="326"/>
      <c r="I412" s="322"/>
      <c r="J412" s="332">
        <v>23</v>
      </c>
      <c r="K412" s="330">
        <v>10</v>
      </c>
      <c r="L412" s="326"/>
      <c r="M412" s="322"/>
      <c r="N412" s="233">
        <f>K412+L412+M412</f>
        <v>10</v>
      </c>
      <c r="O412" s="150"/>
      <c r="P412" s="150"/>
      <c r="Q412" s="150"/>
      <c r="R412" s="150"/>
      <c r="S412" s="150"/>
      <c r="T412" s="150"/>
      <c r="U412" s="150"/>
      <c r="V412" s="150"/>
      <c r="W412" s="150"/>
      <c r="X412" s="150"/>
      <c r="Y412" s="150"/>
      <c r="Z412" s="150"/>
    </row>
    <row r="413" spans="1:26" ht="19.95" customHeight="1" x14ac:dyDescent="0.3">
      <c r="B413" s="308" t="s">
        <v>184</v>
      </c>
      <c r="C413" s="325">
        <v>11</v>
      </c>
      <c r="D413" s="329"/>
      <c r="E413" s="329"/>
      <c r="F413" s="334">
        <v>11</v>
      </c>
      <c r="G413" s="336">
        <v>68</v>
      </c>
      <c r="H413" s="326"/>
      <c r="I413" s="322"/>
      <c r="J413" s="332">
        <v>68</v>
      </c>
      <c r="K413" s="330">
        <v>89</v>
      </c>
      <c r="L413" s="326"/>
      <c r="M413" s="322"/>
      <c r="N413" s="233">
        <v>89</v>
      </c>
      <c r="O413" s="150"/>
      <c r="P413" s="150"/>
      <c r="Q413" s="150"/>
      <c r="R413" s="150"/>
      <c r="S413" s="150"/>
      <c r="T413" s="150"/>
      <c r="U413" s="150"/>
      <c r="V413" s="150"/>
      <c r="W413" s="150"/>
      <c r="X413" s="150"/>
      <c r="Y413" s="150"/>
      <c r="Z413" s="150"/>
    </row>
    <row r="414" spans="1:26" ht="19.95" customHeight="1" x14ac:dyDescent="0.3">
      <c r="B414" s="308" t="s">
        <v>185</v>
      </c>
      <c r="C414" s="325">
        <v>5</v>
      </c>
      <c r="D414" s="329"/>
      <c r="E414" s="329"/>
      <c r="F414" s="334">
        <v>5</v>
      </c>
      <c r="G414" s="336">
        <v>19</v>
      </c>
      <c r="H414" s="326"/>
      <c r="I414" s="322"/>
      <c r="J414" s="332">
        <v>19</v>
      </c>
      <c r="K414" s="330"/>
      <c r="L414" s="326"/>
      <c r="M414" s="322"/>
      <c r="N414" s="233">
        <v>0</v>
      </c>
      <c r="O414" s="150"/>
      <c r="P414" s="150"/>
      <c r="Q414" s="150"/>
      <c r="R414" s="150"/>
      <c r="S414" s="150"/>
      <c r="T414" s="150"/>
      <c r="U414" s="150"/>
      <c r="V414" s="150"/>
      <c r="W414" s="150"/>
      <c r="X414" s="150"/>
      <c r="Y414" s="150"/>
      <c r="Z414" s="150"/>
    </row>
    <row r="415" spans="1:26" ht="19.95" customHeight="1" x14ac:dyDescent="0.3">
      <c r="B415" s="308" t="s">
        <v>186</v>
      </c>
      <c r="C415" s="325">
        <v>9</v>
      </c>
      <c r="D415" s="329"/>
      <c r="E415" s="329"/>
      <c r="F415" s="334">
        <v>9</v>
      </c>
      <c r="G415" s="336">
        <v>38</v>
      </c>
      <c r="H415" s="326"/>
      <c r="I415" s="322"/>
      <c r="J415" s="332">
        <v>38</v>
      </c>
      <c r="K415" s="330">
        <v>39</v>
      </c>
      <c r="L415" s="326"/>
      <c r="M415" s="322"/>
      <c r="N415" s="233">
        <v>39</v>
      </c>
      <c r="O415" s="150"/>
      <c r="P415" s="150"/>
      <c r="Q415" s="150"/>
      <c r="R415" s="150"/>
      <c r="S415" s="150"/>
      <c r="T415" s="150"/>
      <c r="U415" s="150"/>
      <c r="V415" s="150"/>
      <c r="W415" s="150"/>
      <c r="X415" s="150"/>
      <c r="Y415" s="150"/>
      <c r="Z415" s="150"/>
    </row>
    <row r="416" spans="1:26" ht="19.95" customHeight="1" x14ac:dyDescent="0.3">
      <c r="B416" s="308" t="s">
        <v>187</v>
      </c>
      <c r="C416" s="325">
        <v>13</v>
      </c>
      <c r="D416" s="329"/>
      <c r="E416" s="329"/>
      <c r="F416" s="334">
        <v>13</v>
      </c>
      <c r="G416" s="336">
        <v>61</v>
      </c>
      <c r="H416" s="326"/>
      <c r="I416" s="322"/>
      <c r="J416" s="332">
        <v>61</v>
      </c>
      <c r="K416" s="330">
        <v>81</v>
      </c>
      <c r="L416" s="326"/>
      <c r="M416" s="322"/>
      <c r="N416" s="233">
        <v>81</v>
      </c>
      <c r="O416" s="150"/>
      <c r="P416" s="150"/>
      <c r="Q416" s="150"/>
      <c r="R416" s="150"/>
      <c r="S416" s="150"/>
      <c r="T416" s="150"/>
      <c r="U416" s="150"/>
      <c r="V416" s="150"/>
      <c r="W416" s="150"/>
      <c r="X416" s="150"/>
      <c r="Y416" s="150"/>
      <c r="Z416" s="150"/>
    </row>
    <row r="417" spans="2:26" ht="19.95" customHeight="1" x14ac:dyDescent="0.3">
      <c r="B417" s="308" t="s">
        <v>188</v>
      </c>
      <c r="C417" s="325">
        <v>5</v>
      </c>
      <c r="D417" s="329"/>
      <c r="E417" s="329"/>
      <c r="F417" s="334">
        <v>5</v>
      </c>
      <c r="G417" s="336">
        <v>24</v>
      </c>
      <c r="H417" s="326"/>
      <c r="I417" s="322"/>
      <c r="J417" s="332">
        <v>24</v>
      </c>
      <c r="K417" s="330">
        <v>14</v>
      </c>
      <c r="L417" s="326"/>
      <c r="M417" s="322"/>
      <c r="N417" s="233">
        <v>14</v>
      </c>
      <c r="O417" s="150"/>
      <c r="P417" s="150"/>
      <c r="Q417" s="150"/>
      <c r="R417" s="150"/>
      <c r="S417" s="150"/>
      <c r="T417" s="150"/>
      <c r="U417" s="150"/>
      <c r="V417" s="150"/>
      <c r="W417" s="150"/>
      <c r="X417" s="150"/>
      <c r="Y417" s="150"/>
      <c r="Z417" s="150"/>
    </row>
    <row r="418" spans="2:26" ht="19.95" customHeight="1" x14ac:dyDescent="0.3">
      <c r="B418" s="308" t="s">
        <v>189</v>
      </c>
      <c r="C418" s="325">
        <v>17</v>
      </c>
      <c r="D418" s="329"/>
      <c r="E418" s="329"/>
      <c r="F418" s="334">
        <v>17</v>
      </c>
      <c r="G418" s="336">
        <v>260</v>
      </c>
      <c r="H418" s="326"/>
      <c r="I418" s="322"/>
      <c r="J418" s="332">
        <v>260</v>
      </c>
      <c r="K418" s="330">
        <v>76</v>
      </c>
      <c r="L418" s="326"/>
      <c r="M418" s="322"/>
      <c r="N418" s="233">
        <v>76</v>
      </c>
      <c r="O418" s="150"/>
      <c r="P418" s="150"/>
      <c r="Q418" s="150"/>
      <c r="R418" s="150"/>
      <c r="S418" s="150"/>
      <c r="T418" s="150"/>
      <c r="U418" s="150"/>
      <c r="V418" s="150"/>
      <c r="W418" s="150"/>
      <c r="X418" s="150"/>
      <c r="Y418" s="150"/>
      <c r="Z418" s="150"/>
    </row>
    <row r="419" spans="2:26" ht="19.95" customHeight="1" thickBot="1" x14ac:dyDescent="0.35">
      <c r="B419" s="337" t="s">
        <v>140</v>
      </c>
      <c r="C419" s="338">
        <f>SUM(C410:C418)</f>
        <v>81</v>
      </c>
      <c r="D419" s="338"/>
      <c r="E419" s="338">
        <f t="shared" ref="E419:N419" si="28">SUM(E410:E418)</f>
        <v>0</v>
      </c>
      <c r="F419" s="338">
        <f t="shared" si="28"/>
        <v>81</v>
      </c>
      <c r="G419" s="339">
        <f t="shared" si="28"/>
        <v>569</v>
      </c>
      <c r="H419" s="340">
        <f t="shared" si="28"/>
        <v>0</v>
      </c>
      <c r="I419" s="340">
        <f t="shared" si="28"/>
        <v>0</v>
      </c>
      <c r="J419" s="340">
        <f t="shared" si="28"/>
        <v>569</v>
      </c>
      <c r="K419" s="340">
        <f t="shared" si="28"/>
        <v>332</v>
      </c>
      <c r="L419" s="340">
        <f t="shared" si="28"/>
        <v>0</v>
      </c>
      <c r="M419" s="340">
        <f t="shared" si="28"/>
        <v>0</v>
      </c>
      <c r="N419" s="341">
        <f t="shared" si="28"/>
        <v>332</v>
      </c>
      <c r="O419" s="150"/>
      <c r="P419" s="150"/>
      <c r="Q419" s="150"/>
      <c r="R419" s="150"/>
      <c r="S419" s="150"/>
      <c r="T419" s="150"/>
      <c r="U419" s="150"/>
      <c r="V419" s="150"/>
      <c r="W419" s="150"/>
      <c r="X419" s="150"/>
      <c r="Y419" s="150"/>
      <c r="Z419" s="150"/>
    </row>
    <row r="422" spans="2:26" ht="19.95" customHeight="1" x14ac:dyDescent="0.3">
      <c r="B422" s="232" t="s">
        <v>236</v>
      </c>
      <c r="H422" s="186"/>
      <c r="I422" s="186"/>
      <c r="J422" s="186"/>
      <c r="K422" s="186"/>
      <c r="L422" s="186"/>
      <c r="M422" s="186"/>
    </row>
    <row r="423" spans="2:26" ht="19.95" customHeight="1" x14ac:dyDescent="0.3">
      <c r="B423" s="561" t="s">
        <v>175</v>
      </c>
      <c r="C423" s="563" t="s">
        <v>264</v>
      </c>
      <c r="D423" s="564"/>
      <c r="E423" s="564"/>
      <c r="F423" s="565"/>
      <c r="G423" s="569" t="s">
        <v>265</v>
      </c>
      <c r="H423" s="570"/>
      <c r="I423" s="570"/>
      <c r="J423" s="571"/>
      <c r="K423" s="563" t="s">
        <v>266</v>
      </c>
      <c r="L423" s="564"/>
      <c r="M423" s="564"/>
      <c r="N423" s="565"/>
    </row>
    <row r="424" spans="2:26" ht="19.95" customHeight="1" x14ac:dyDescent="0.3">
      <c r="B424" s="562"/>
      <c r="C424" s="566"/>
      <c r="D424" s="567"/>
      <c r="E424" s="567"/>
      <c r="F424" s="568"/>
      <c r="G424" s="572"/>
      <c r="H424" s="573"/>
      <c r="I424" s="573"/>
      <c r="J424" s="574"/>
      <c r="K424" s="566"/>
      <c r="L424" s="567"/>
      <c r="M424" s="567"/>
      <c r="N424" s="568"/>
    </row>
    <row r="425" spans="2:26" ht="19.95" customHeight="1" x14ac:dyDescent="0.3">
      <c r="B425" s="562"/>
      <c r="C425" s="216" t="s">
        <v>267</v>
      </c>
      <c r="D425" s="216" t="s">
        <v>193</v>
      </c>
      <c r="E425" s="216" t="s">
        <v>268</v>
      </c>
      <c r="F425" s="216" t="s">
        <v>140</v>
      </c>
      <c r="G425" s="216" t="s">
        <v>267</v>
      </c>
      <c r="H425" s="216" t="s">
        <v>193</v>
      </c>
      <c r="I425" s="216" t="s">
        <v>268</v>
      </c>
      <c r="J425" s="216" t="s">
        <v>140</v>
      </c>
      <c r="K425" s="216" t="s">
        <v>267</v>
      </c>
      <c r="L425" s="216" t="s">
        <v>193</v>
      </c>
      <c r="M425" s="216" t="s">
        <v>268</v>
      </c>
      <c r="N425" s="216" t="s">
        <v>140</v>
      </c>
    </row>
    <row r="426" spans="2:26" ht="19.95" customHeight="1" x14ac:dyDescent="0.3">
      <c r="B426" s="320" t="s">
        <v>181</v>
      </c>
      <c r="C426" s="323"/>
      <c r="D426" s="327"/>
      <c r="E426" s="327">
        <v>13</v>
      </c>
      <c r="F426" s="333">
        <v>13</v>
      </c>
      <c r="G426" s="335"/>
      <c r="H426" s="324"/>
      <c r="I426" s="321">
        <v>166</v>
      </c>
      <c r="J426" s="331">
        <v>166</v>
      </c>
      <c r="K426" s="328"/>
      <c r="L426" s="324"/>
      <c r="M426" s="321">
        <v>1596</v>
      </c>
      <c r="N426" s="233">
        <v>1596</v>
      </c>
      <c r="O426" s="150"/>
      <c r="P426" s="150"/>
      <c r="Q426" s="150"/>
      <c r="R426" s="150"/>
      <c r="S426" s="150"/>
      <c r="T426" s="150"/>
      <c r="U426" s="150"/>
      <c r="V426" s="150"/>
      <c r="W426" s="150"/>
      <c r="X426" s="150"/>
      <c r="Y426" s="150"/>
      <c r="Z426" s="150"/>
    </row>
    <row r="427" spans="2:26" ht="19.95" customHeight="1" x14ac:dyDescent="0.3">
      <c r="B427" s="308" t="s">
        <v>182</v>
      </c>
      <c r="C427" s="325"/>
      <c r="D427" s="329"/>
      <c r="E427" s="329">
        <v>7</v>
      </c>
      <c r="F427" s="334">
        <v>7</v>
      </c>
      <c r="G427" s="336"/>
      <c r="H427" s="326"/>
      <c r="I427" s="322">
        <v>57</v>
      </c>
      <c r="J427" s="332">
        <v>57</v>
      </c>
      <c r="K427" s="330"/>
      <c r="L427" s="326"/>
      <c r="M427" s="322">
        <v>543</v>
      </c>
      <c r="N427" s="233">
        <v>543</v>
      </c>
      <c r="O427" s="150"/>
      <c r="P427" s="150"/>
      <c r="Q427" s="150"/>
      <c r="R427" s="150"/>
      <c r="S427" s="150"/>
      <c r="T427" s="150"/>
      <c r="U427" s="150"/>
      <c r="V427" s="150"/>
      <c r="W427" s="150"/>
      <c r="X427" s="150"/>
      <c r="Y427" s="150"/>
      <c r="Z427" s="150"/>
    </row>
    <row r="428" spans="2:26" ht="19.95" customHeight="1" x14ac:dyDescent="0.3">
      <c r="B428" s="308" t="s">
        <v>183</v>
      </c>
      <c r="C428" s="325"/>
      <c r="D428" s="329"/>
      <c r="E428" s="329">
        <v>10</v>
      </c>
      <c r="F428" s="334">
        <v>10</v>
      </c>
      <c r="G428" s="336"/>
      <c r="H428" s="326"/>
      <c r="I428" s="322">
        <v>81</v>
      </c>
      <c r="J428" s="332">
        <v>81</v>
      </c>
      <c r="K428" s="330"/>
      <c r="L428" s="326"/>
      <c r="M428" s="322">
        <v>709</v>
      </c>
      <c r="N428" s="233">
        <v>709</v>
      </c>
      <c r="O428" s="150"/>
      <c r="P428" s="150"/>
      <c r="Q428" s="150"/>
      <c r="R428" s="150"/>
      <c r="S428" s="150"/>
      <c r="T428" s="150"/>
      <c r="U428" s="150"/>
      <c r="V428" s="150"/>
      <c r="W428" s="150"/>
      <c r="X428" s="150"/>
      <c r="Y428" s="150"/>
      <c r="Z428" s="150"/>
    </row>
    <row r="429" spans="2:26" ht="19.95" customHeight="1" x14ac:dyDescent="0.3">
      <c r="B429" s="308" t="s">
        <v>184</v>
      </c>
      <c r="C429" s="325"/>
      <c r="D429" s="329"/>
      <c r="E429" s="329">
        <v>17</v>
      </c>
      <c r="F429" s="334">
        <v>17</v>
      </c>
      <c r="G429" s="336"/>
      <c r="H429" s="326"/>
      <c r="I429" s="322">
        <v>185</v>
      </c>
      <c r="J429" s="332">
        <v>185</v>
      </c>
      <c r="K429" s="330"/>
      <c r="L429" s="326"/>
      <c r="M429" s="322">
        <v>1902</v>
      </c>
      <c r="N429" s="233">
        <v>1902</v>
      </c>
      <c r="O429" s="150"/>
      <c r="P429" s="150"/>
      <c r="Q429" s="150"/>
      <c r="R429" s="150"/>
      <c r="S429" s="150"/>
      <c r="T429" s="150"/>
      <c r="U429" s="150"/>
      <c r="V429" s="150"/>
      <c r="W429" s="150"/>
      <c r="X429" s="150"/>
      <c r="Y429" s="150"/>
      <c r="Z429" s="150"/>
    </row>
    <row r="430" spans="2:26" ht="19.95" customHeight="1" x14ac:dyDescent="0.3">
      <c r="B430" s="308" t="s">
        <v>185</v>
      </c>
      <c r="C430" s="325"/>
      <c r="D430" s="329"/>
      <c r="E430" s="329">
        <v>8</v>
      </c>
      <c r="F430" s="334">
        <v>8</v>
      </c>
      <c r="G430" s="336"/>
      <c r="H430" s="326"/>
      <c r="I430" s="322">
        <v>55</v>
      </c>
      <c r="J430" s="332">
        <v>55</v>
      </c>
      <c r="K430" s="330"/>
      <c r="L430" s="326"/>
      <c r="M430" s="322">
        <v>659</v>
      </c>
      <c r="N430" s="233">
        <v>659</v>
      </c>
      <c r="O430" s="150"/>
      <c r="P430" s="150"/>
      <c r="Q430" s="150"/>
      <c r="R430" s="150"/>
      <c r="S430" s="150"/>
      <c r="T430" s="150"/>
      <c r="U430" s="150"/>
      <c r="V430" s="150"/>
      <c r="W430" s="150"/>
      <c r="X430" s="150"/>
      <c r="Y430" s="150"/>
      <c r="Z430" s="150"/>
    </row>
    <row r="431" spans="2:26" ht="19.95" customHeight="1" x14ac:dyDescent="0.3">
      <c r="B431" s="308" t="s">
        <v>186</v>
      </c>
      <c r="C431" s="325"/>
      <c r="D431" s="329"/>
      <c r="E431" s="329">
        <v>12</v>
      </c>
      <c r="F431" s="334">
        <v>12</v>
      </c>
      <c r="G431" s="336"/>
      <c r="H431" s="326"/>
      <c r="I431" s="322">
        <v>132</v>
      </c>
      <c r="J431" s="332">
        <v>132</v>
      </c>
      <c r="K431" s="330"/>
      <c r="L431" s="326"/>
      <c r="M431" s="322">
        <v>1667</v>
      </c>
      <c r="N431" s="233">
        <v>1667</v>
      </c>
      <c r="O431" s="150"/>
      <c r="P431" s="150"/>
      <c r="Q431" s="150"/>
      <c r="R431" s="150"/>
      <c r="S431" s="150"/>
      <c r="T431" s="150"/>
      <c r="U431" s="150"/>
      <c r="V431" s="150"/>
      <c r="W431" s="150"/>
      <c r="X431" s="150"/>
      <c r="Y431" s="150"/>
      <c r="Z431" s="150"/>
    </row>
    <row r="432" spans="2:26" ht="19.95" customHeight="1" x14ac:dyDescent="0.3">
      <c r="B432" s="308" t="s">
        <v>187</v>
      </c>
      <c r="C432" s="325"/>
      <c r="D432" s="329"/>
      <c r="E432" s="329">
        <v>18</v>
      </c>
      <c r="F432" s="334">
        <v>18</v>
      </c>
      <c r="G432" s="336"/>
      <c r="H432" s="326"/>
      <c r="I432" s="322">
        <v>230</v>
      </c>
      <c r="J432" s="332">
        <v>230</v>
      </c>
      <c r="K432" s="330"/>
      <c r="L432" s="326"/>
      <c r="M432" s="322">
        <v>1851</v>
      </c>
      <c r="N432" s="233">
        <v>1851</v>
      </c>
      <c r="O432" s="150"/>
      <c r="P432" s="150"/>
      <c r="Q432" s="150"/>
      <c r="R432" s="150"/>
      <c r="S432" s="150"/>
      <c r="T432" s="150"/>
      <c r="U432" s="150"/>
      <c r="V432" s="150"/>
      <c r="W432" s="150"/>
      <c r="X432" s="150"/>
      <c r="Y432" s="150"/>
      <c r="Z432" s="150"/>
    </row>
    <row r="433" spans="2:26" ht="19.95" customHeight="1" x14ac:dyDescent="0.3">
      <c r="B433" s="308" t="s">
        <v>188</v>
      </c>
      <c r="C433" s="325"/>
      <c r="D433" s="329"/>
      <c r="E433" s="329">
        <v>7</v>
      </c>
      <c r="F433" s="334">
        <v>7</v>
      </c>
      <c r="G433" s="336"/>
      <c r="H433" s="326"/>
      <c r="I433" s="322">
        <v>82</v>
      </c>
      <c r="J433" s="332">
        <v>82</v>
      </c>
      <c r="K433" s="330"/>
      <c r="L433" s="326"/>
      <c r="M433" s="322">
        <v>637</v>
      </c>
      <c r="N433" s="233">
        <v>637</v>
      </c>
      <c r="O433" s="150"/>
      <c r="P433" s="150"/>
      <c r="Q433" s="150"/>
      <c r="R433" s="150"/>
      <c r="S433" s="150"/>
      <c r="T433" s="150"/>
      <c r="U433" s="150"/>
      <c r="V433" s="150"/>
      <c r="W433" s="150"/>
      <c r="X433" s="150"/>
      <c r="Y433" s="150"/>
      <c r="Z433" s="150"/>
    </row>
    <row r="434" spans="2:26" ht="19.95" customHeight="1" x14ac:dyDescent="0.3">
      <c r="B434" s="308" t="s">
        <v>189</v>
      </c>
      <c r="C434" s="325"/>
      <c r="D434" s="329"/>
      <c r="E434" s="329">
        <v>50</v>
      </c>
      <c r="F434" s="334">
        <v>50</v>
      </c>
      <c r="G434" s="336"/>
      <c r="H434" s="326"/>
      <c r="I434" s="322">
        <v>1720</v>
      </c>
      <c r="J434" s="332">
        <v>1720</v>
      </c>
      <c r="K434" s="330"/>
      <c r="L434" s="326"/>
      <c r="M434" s="322">
        <v>6803</v>
      </c>
      <c r="N434" s="233">
        <v>6803</v>
      </c>
      <c r="O434" s="150"/>
      <c r="P434" s="150"/>
      <c r="Q434" s="150"/>
      <c r="R434" s="150"/>
      <c r="S434" s="150"/>
      <c r="T434" s="150"/>
      <c r="U434" s="150"/>
      <c r="V434" s="150"/>
      <c r="W434" s="150"/>
      <c r="X434" s="150"/>
      <c r="Y434" s="150"/>
      <c r="Z434" s="150"/>
    </row>
    <row r="435" spans="2:26" ht="19.95" customHeight="1" thickBot="1" x14ac:dyDescent="0.35">
      <c r="B435" s="337" t="s">
        <v>140</v>
      </c>
      <c r="C435" s="338">
        <v>0</v>
      </c>
      <c r="D435" s="338">
        <v>0</v>
      </c>
      <c r="E435" s="338">
        <f>SUM(E426:E434)</f>
        <v>142</v>
      </c>
      <c r="F435" s="338">
        <f t="shared" ref="F435:N435" si="29">SUM(F426:F434)</f>
        <v>142</v>
      </c>
      <c r="G435" s="339">
        <f t="shared" si="29"/>
        <v>0</v>
      </c>
      <c r="H435" s="340">
        <f t="shared" si="29"/>
        <v>0</v>
      </c>
      <c r="I435" s="340">
        <f t="shared" si="29"/>
        <v>2708</v>
      </c>
      <c r="J435" s="340">
        <f t="shared" si="29"/>
        <v>2708</v>
      </c>
      <c r="K435" s="340">
        <f t="shared" si="29"/>
        <v>0</v>
      </c>
      <c r="L435" s="340">
        <f t="shared" si="29"/>
        <v>0</v>
      </c>
      <c r="M435" s="340">
        <f t="shared" si="29"/>
        <v>16367</v>
      </c>
      <c r="N435" s="341">
        <f t="shared" si="29"/>
        <v>16367</v>
      </c>
      <c r="O435" s="150"/>
      <c r="P435" s="150"/>
      <c r="Q435" s="150"/>
      <c r="R435" s="150"/>
      <c r="S435" s="150"/>
      <c r="T435" s="150"/>
      <c r="U435" s="150"/>
      <c r="V435" s="150"/>
      <c r="W435" s="150"/>
      <c r="X435" s="150"/>
      <c r="Y435" s="150"/>
      <c r="Z435" s="150"/>
    </row>
    <row r="437" spans="2:26" ht="19.95" customHeight="1" x14ac:dyDescent="0.25">
      <c r="O437" s="5"/>
    </row>
    <row r="439" spans="2:26" ht="19.95" customHeight="1" x14ac:dyDescent="0.3">
      <c r="B439" s="232" t="s">
        <v>238</v>
      </c>
      <c r="H439" s="186"/>
      <c r="I439" s="186"/>
      <c r="J439" s="186"/>
      <c r="K439" s="186"/>
      <c r="L439" s="186"/>
      <c r="M439" s="186"/>
    </row>
    <row r="440" spans="2:26" ht="19.95" customHeight="1" x14ac:dyDescent="0.3">
      <c r="B440" s="561" t="s">
        <v>175</v>
      </c>
      <c r="C440" s="563" t="s">
        <v>264</v>
      </c>
      <c r="D440" s="564"/>
      <c r="E440" s="564"/>
      <c r="F440" s="565"/>
      <c r="G440" s="569" t="s">
        <v>265</v>
      </c>
      <c r="H440" s="570"/>
      <c r="I440" s="570"/>
      <c r="J440" s="571"/>
      <c r="K440" s="563" t="s">
        <v>266</v>
      </c>
      <c r="L440" s="564"/>
      <c r="M440" s="564"/>
      <c r="N440" s="565"/>
    </row>
    <row r="441" spans="2:26" ht="19.95" customHeight="1" x14ac:dyDescent="0.3">
      <c r="B441" s="562"/>
      <c r="C441" s="566"/>
      <c r="D441" s="567"/>
      <c r="E441" s="567"/>
      <c r="F441" s="568"/>
      <c r="G441" s="572"/>
      <c r="H441" s="573"/>
      <c r="I441" s="573"/>
      <c r="J441" s="574"/>
      <c r="K441" s="566"/>
      <c r="L441" s="567"/>
      <c r="M441" s="567"/>
      <c r="N441" s="568"/>
    </row>
    <row r="442" spans="2:26" ht="19.95" customHeight="1" x14ac:dyDescent="0.3">
      <c r="B442" s="562"/>
      <c r="C442" s="216" t="s">
        <v>267</v>
      </c>
      <c r="D442" s="216" t="s">
        <v>193</v>
      </c>
      <c r="E442" s="216" t="s">
        <v>268</v>
      </c>
      <c r="F442" s="216" t="s">
        <v>140</v>
      </c>
      <c r="G442" s="216" t="s">
        <v>267</v>
      </c>
      <c r="H442" s="216" t="s">
        <v>193</v>
      </c>
      <c r="I442" s="216" t="s">
        <v>268</v>
      </c>
      <c r="J442" s="216" t="s">
        <v>140</v>
      </c>
      <c r="K442" s="216" t="s">
        <v>267</v>
      </c>
      <c r="L442" s="216" t="s">
        <v>193</v>
      </c>
      <c r="M442" s="216" t="s">
        <v>268</v>
      </c>
      <c r="N442" s="216" t="s">
        <v>140</v>
      </c>
    </row>
    <row r="443" spans="2:26" ht="19.95" customHeight="1" x14ac:dyDescent="0.3">
      <c r="B443" s="320" t="s">
        <v>181</v>
      </c>
      <c r="C443" s="323"/>
      <c r="D443" s="327">
        <v>6</v>
      </c>
      <c r="E443" s="327"/>
      <c r="F443" s="333">
        <v>6</v>
      </c>
      <c r="G443" s="335"/>
      <c r="H443" s="324">
        <v>38</v>
      </c>
      <c r="I443" s="321"/>
      <c r="J443" s="331">
        <v>38</v>
      </c>
      <c r="K443" s="328"/>
      <c r="L443" s="324">
        <v>176</v>
      </c>
      <c r="M443" s="321"/>
      <c r="N443" s="233">
        <v>176</v>
      </c>
      <c r="O443" s="150"/>
      <c r="P443" s="150"/>
      <c r="Q443" s="150"/>
      <c r="R443" s="150"/>
      <c r="S443" s="150"/>
      <c r="T443" s="150"/>
      <c r="U443" s="150"/>
      <c r="V443" s="150"/>
      <c r="W443" s="150"/>
      <c r="X443" s="150"/>
      <c r="Y443" s="150"/>
      <c r="Z443" s="150"/>
    </row>
    <row r="444" spans="2:26" ht="19.95" customHeight="1" x14ac:dyDescent="0.3">
      <c r="B444" s="308" t="s">
        <v>182</v>
      </c>
      <c r="C444" s="325"/>
      <c r="D444" s="329">
        <v>5</v>
      </c>
      <c r="E444" s="329"/>
      <c r="F444" s="334">
        <v>5</v>
      </c>
      <c r="G444" s="336"/>
      <c r="H444" s="326">
        <v>22</v>
      </c>
      <c r="I444" s="322"/>
      <c r="J444" s="332">
        <v>22</v>
      </c>
      <c r="K444" s="330"/>
      <c r="L444" s="326">
        <v>139</v>
      </c>
      <c r="M444" s="322"/>
      <c r="N444" s="233">
        <v>139</v>
      </c>
      <c r="O444" s="150"/>
      <c r="P444" s="150"/>
      <c r="Q444" s="150"/>
      <c r="R444" s="150"/>
      <c r="S444" s="150"/>
      <c r="T444" s="150"/>
      <c r="U444" s="150"/>
      <c r="V444" s="150"/>
      <c r="W444" s="150"/>
      <c r="X444" s="150"/>
      <c r="Y444" s="150"/>
      <c r="Z444" s="150"/>
    </row>
    <row r="445" spans="2:26" ht="19.95" customHeight="1" x14ac:dyDescent="0.3">
      <c r="B445" s="308" t="s">
        <v>183</v>
      </c>
      <c r="C445" s="325"/>
      <c r="D445" s="329">
        <v>7</v>
      </c>
      <c r="E445" s="329"/>
      <c r="F445" s="334">
        <v>7</v>
      </c>
      <c r="G445" s="336"/>
      <c r="H445" s="326">
        <v>27</v>
      </c>
      <c r="I445" s="322"/>
      <c r="J445" s="332">
        <v>27</v>
      </c>
      <c r="K445" s="330"/>
      <c r="L445" s="326">
        <v>203</v>
      </c>
      <c r="M445" s="322"/>
      <c r="N445" s="233">
        <v>203</v>
      </c>
      <c r="O445" s="150"/>
      <c r="P445" s="150"/>
      <c r="Q445" s="150"/>
      <c r="R445" s="150"/>
      <c r="S445" s="150"/>
      <c r="T445" s="150"/>
      <c r="U445" s="150"/>
      <c r="V445" s="150"/>
      <c r="W445" s="150"/>
      <c r="X445" s="150"/>
      <c r="Y445" s="150"/>
      <c r="Z445" s="150"/>
    </row>
    <row r="446" spans="2:26" ht="19.95" customHeight="1" x14ac:dyDescent="0.3">
      <c r="B446" s="308" t="s">
        <v>184</v>
      </c>
      <c r="C446" s="325"/>
      <c r="D446" s="329">
        <v>12</v>
      </c>
      <c r="E446" s="329"/>
      <c r="F446" s="334">
        <v>12</v>
      </c>
      <c r="G446" s="336"/>
      <c r="H446" s="326">
        <v>41</v>
      </c>
      <c r="I446" s="322"/>
      <c r="J446" s="332">
        <v>41</v>
      </c>
      <c r="K446" s="330"/>
      <c r="L446" s="326">
        <v>381</v>
      </c>
      <c r="M446" s="322"/>
      <c r="N446" s="233">
        <v>381</v>
      </c>
      <c r="O446" s="150"/>
      <c r="P446" s="150"/>
      <c r="Q446" s="150"/>
      <c r="R446" s="150"/>
      <c r="S446" s="150"/>
      <c r="T446" s="150"/>
      <c r="U446" s="150"/>
      <c r="V446" s="150"/>
      <c r="W446" s="150"/>
      <c r="X446" s="150"/>
      <c r="Y446" s="150"/>
      <c r="Z446" s="150"/>
    </row>
    <row r="447" spans="2:26" ht="19.95" customHeight="1" x14ac:dyDescent="0.3">
      <c r="B447" s="308" t="s">
        <v>185</v>
      </c>
      <c r="C447" s="325"/>
      <c r="D447" s="329">
        <v>6</v>
      </c>
      <c r="E447" s="329"/>
      <c r="F447" s="334">
        <v>6</v>
      </c>
      <c r="G447" s="336"/>
      <c r="H447" s="326">
        <v>33</v>
      </c>
      <c r="I447" s="322"/>
      <c r="J447" s="332">
        <v>33</v>
      </c>
      <c r="K447" s="330"/>
      <c r="L447" s="326">
        <v>262</v>
      </c>
      <c r="M447" s="322"/>
      <c r="N447" s="233">
        <v>262</v>
      </c>
      <c r="O447" s="150"/>
      <c r="P447" s="150"/>
      <c r="Q447" s="150"/>
      <c r="R447" s="150"/>
      <c r="S447" s="150"/>
      <c r="T447" s="150"/>
      <c r="U447" s="150"/>
      <c r="V447" s="150"/>
      <c r="W447" s="150"/>
      <c r="X447" s="150"/>
      <c r="Y447" s="150"/>
      <c r="Z447" s="150"/>
    </row>
    <row r="448" spans="2:26" ht="19.95" customHeight="1" x14ac:dyDescent="0.3">
      <c r="B448" s="308" t="s">
        <v>186</v>
      </c>
      <c r="C448" s="325"/>
      <c r="D448" s="329">
        <v>6</v>
      </c>
      <c r="E448" s="329"/>
      <c r="F448" s="334">
        <v>6</v>
      </c>
      <c r="G448" s="336"/>
      <c r="H448" s="326">
        <v>31</v>
      </c>
      <c r="I448" s="322"/>
      <c r="J448" s="332">
        <v>31</v>
      </c>
      <c r="K448" s="330"/>
      <c r="L448" s="326">
        <v>168</v>
      </c>
      <c r="M448" s="322"/>
      <c r="N448" s="233">
        <v>168</v>
      </c>
      <c r="O448" s="150"/>
      <c r="P448" s="150"/>
      <c r="Q448" s="150"/>
      <c r="R448" s="150"/>
      <c r="S448" s="150"/>
      <c r="T448" s="150"/>
      <c r="U448" s="150"/>
      <c r="V448" s="150"/>
      <c r="W448" s="150"/>
      <c r="X448" s="150"/>
      <c r="Y448" s="150"/>
      <c r="Z448" s="150"/>
    </row>
    <row r="449" spans="2:26" ht="19.95" customHeight="1" x14ac:dyDescent="0.3">
      <c r="B449" s="308" t="s">
        <v>187</v>
      </c>
      <c r="C449" s="325"/>
      <c r="D449" s="329">
        <v>10</v>
      </c>
      <c r="E449" s="329"/>
      <c r="F449" s="334">
        <v>10</v>
      </c>
      <c r="G449" s="336"/>
      <c r="H449" s="326">
        <v>39</v>
      </c>
      <c r="I449" s="322"/>
      <c r="J449" s="332">
        <v>39</v>
      </c>
      <c r="K449" s="330"/>
      <c r="L449" s="326">
        <v>304</v>
      </c>
      <c r="M449" s="322"/>
      <c r="N449" s="233">
        <v>304</v>
      </c>
      <c r="O449" s="150"/>
      <c r="P449" s="150"/>
      <c r="Q449" s="150"/>
      <c r="R449" s="150"/>
      <c r="S449" s="150"/>
      <c r="T449" s="150"/>
      <c r="U449" s="150"/>
      <c r="V449" s="150"/>
      <c r="W449" s="150"/>
      <c r="X449" s="150"/>
      <c r="Y449" s="150"/>
      <c r="Z449" s="150"/>
    </row>
    <row r="450" spans="2:26" ht="19.95" customHeight="1" x14ac:dyDescent="0.3">
      <c r="B450" s="308" t="s">
        <v>188</v>
      </c>
      <c r="C450" s="325"/>
      <c r="D450" s="329">
        <v>5</v>
      </c>
      <c r="E450" s="329"/>
      <c r="F450" s="334">
        <v>5</v>
      </c>
      <c r="G450" s="336"/>
      <c r="H450" s="326">
        <v>20</v>
      </c>
      <c r="I450" s="322"/>
      <c r="J450" s="332">
        <v>20</v>
      </c>
      <c r="K450" s="330"/>
      <c r="L450" s="326">
        <v>148</v>
      </c>
      <c r="M450" s="322"/>
      <c r="N450" s="233">
        <v>148</v>
      </c>
      <c r="O450" s="150"/>
      <c r="P450" s="150"/>
      <c r="Q450" s="150"/>
      <c r="R450" s="150"/>
      <c r="S450" s="150"/>
      <c r="T450" s="150"/>
      <c r="U450" s="150"/>
      <c r="V450" s="150"/>
      <c r="W450" s="150"/>
      <c r="X450" s="150"/>
      <c r="Y450" s="150"/>
      <c r="Z450" s="150"/>
    </row>
    <row r="451" spans="2:26" ht="19.95" customHeight="1" x14ac:dyDescent="0.3">
      <c r="B451" s="308" t="s">
        <v>189</v>
      </c>
      <c r="C451" s="325"/>
      <c r="D451" s="329">
        <v>28</v>
      </c>
      <c r="E451" s="329"/>
      <c r="F451" s="334">
        <v>28</v>
      </c>
      <c r="G451" s="336"/>
      <c r="H451" s="326">
        <v>529</v>
      </c>
      <c r="I451" s="322"/>
      <c r="J451" s="332">
        <v>529</v>
      </c>
      <c r="K451" s="330"/>
      <c r="L451" s="326">
        <v>909</v>
      </c>
      <c r="M451" s="322"/>
      <c r="N451" s="233">
        <v>909</v>
      </c>
      <c r="O451" s="150"/>
      <c r="P451" s="150"/>
      <c r="Q451" s="150"/>
      <c r="R451" s="150"/>
      <c r="S451" s="150"/>
      <c r="T451" s="150"/>
      <c r="U451" s="150"/>
      <c r="V451" s="150"/>
      <c r="W451" s="150"/>
      <c r="X451" s="150"/>
      <c r="Y451" s="150"/>
      <c r="Z451" s="150"/>
    </row>
    <row r="452" spans="2:26" ht="19.95" customHeight="1" thickBot="1" x14ac:dyDescent="0.35">
      <c r="B452" s="337" t="s">
        <v>140</v>
      </c>
      <c r="C452" s="338"/>
      <c r="D452" s="338">
        <f>SUM(D443:D451)</f>
        <v>85</v>
      </c>
      <c r="E452" s="338">
        <f t="shared" ref="E452:N452" si="30">SUM(E443:E451)</f>
        <v>0</v>
      </c>
      <c r="F452" s="338">
        <f t="shared" si="30"/>
        <v>85</v>
      </c>
      <c r="G452" s="339">
        <f t="shared" si="30"/>
        <v>0</v>
      </c>
      <c r="H452" s="340">
        <f t="shared" si="30"/>
        <v>780</v>
      </c>
      <c r="I452" s="340">
        <f t="shared" si="30"/>
        <v>0</v>
      </c>
      <c r="J452" s="340">
        <f t="shared" si="30"/>
        <v>780</v>
      </c>
      <c r="K452" s="340">
        <f t="shared" si="30"/>
        <v>0</v>
      </c>
      <c r="L452" s="340">
        <f t="shared" si="30"/>
        <v>2690</v>
      </c>
      <c r="M452" s="340">
        <f t="shared" si="30"/>
        <v>0</v>
      </c>
      <c r="N452" s="341">
        <f t="shared" si="30"/>
        <v>2690</v>
      </c>
      <c r="O452" s="150"/>
      <c r="P452" s="150"/>
      <c r="Q452" s="150"/>
      <c r="R452" s="150"/>
      <c r="S452" s="150"/>
      <c r="T452" s="150"/>
      <c r="U452" s="150"/>
      <c r="V452" s="150"/>
      <c r="W452" s="150"/>
      <c r="X452" s="150"/>
      <c r="Y452" s="150"/>
      <c r="Z452" s="150"/>
    </row>
    <row r="453" spans="2:26" ht="19.95" customHeight="1" x14ac:dyDescent="0.3">
      <c r="B453" s="188"/>
      <c r="C453" s="196"/>
      <c r="D453" s="196"/>
      <c r="E453" s="196"/>
      <c r="F453" s="196"/>
      <c r="G453" s="242"/>
      <c r="H453" s="196"/>
      <c r="I453" s="196"/>
      <c r="J453" s="196"/>
      <c r="K453" s="196"/>
      <c r="L453" s="196"/>
      <c r="M453" s="196"/>
      <c r="N453" s="196"/>
      <c r="O453" s="150"/>
      <c r="P453" s="150"/>
      <c r="Q453" s="150"/>
      <c r="R453" s="150"/>
      <c r="S453" s="150"/>
      <c r="T453" s="150"/>
      <c r="U453" s="150"/>
      <c r="V453" s="150"/>
      <c r="W453" s="150"/>
      <c r="X453" s="150"/>
      <c r="Y453" s="150"/>
      <c r="Z453" s="150"/>
    </row>
    <row r="454" spans="2:26" ht="19.95" customHeight="1" x14ac:dyDescent="0.3">
      <c r="O454" s="150"/>
      <c r="P454" s="150"/>
      <c r="Q454" s="150"/>
      <c r="R454" s="150"/>
      <c r="S454" s="150"/>
      <c r="T454" s="150"/>
      <c r="U454" s="150"/>
      <c r="V454" s="150"/>
      <c r="W454" s="150"/>
      <c r="X454" s="150"/>
      <c r="Y454" s="150"/>
      <c r="Z454" s="150"/>
    </row>
    <row r="455" spans="2:26" ht="19.95" customHeight="1" x14ac:dyDescent="0.3">
      <c r="B455" s="232" t="s">
        <v>276</v>
      </c>
      <c r="H455" s="186"/>
      <c r="I455" s="186"/>
      <c r="J455" s="186"/>
      <c r="K455" s="186"/>
      <c r="L455" s="186"/>
      <c r="M455" s="186"/>
    </row>
    <row r="456" spans="2:26" ht="19.95" customHeight="1" x14ac:dyDescent="0.3">
      <c r="B456" s="561" t="s">
        <v>175</v>
      </c>
      <c r="C456" s="563" t="s">
        <v>264</v>
      </c>
      <c r="D456" s="564"/>
      <c r="E456" s="564"/>
      <c r="F456" s="565"/>
      <c r="G456" s="569" t="s">
        <v>265</v>
      </c>
      <c r="H456" s="570"/>
      <c r="I456" s="570"/>
      <c r="J456" s="571"/>
      <c r="K456" s="563" t="s">
        <v>266</v>
      </c>
      <c r="L456" s="564"/>
      <c r="M456" s="564"/>
      <c r="N456" s="565"/>
    </row>
    <row r="457" spans="2:26" ht="19.95" customHeight="1" x14ac:dyDescent="0.3">
      <c r="B457" s="562"/>
      <c r="C457" s="566"/>
      <c r="D457" s="567"/>
      <c r="E457" s="567"/>
      <c r="F457" s="568"/>
      <c r="G457" s="572"/>
      <c r="H457" s="573"/>
      <c r="I457" s="573"/>
      <c r="J457" s="574"/>
      <c r="K457" s="566"/>
      <c r="L457" s="567"/>
      <c r="M457" s="567"/>
      <c r="N457" s="568"/>
    </row>
    <row r="458" spans="2:26" ht="19.95" customHeight="1" x14ac:dyDescent="0.3">
      <c r="B458" s="562"/>
      <c r="C458" s="216" t="s">
        <v>267</v>
      </c>
      <c r="D458" s="216" t="s">
        <v>193</v>
      </c>
      <c r="E458" s="216" t="s">
        <v>268</v>
      </c>
      <c r="F458" s="216" t="s">
        <v>140</v>
      </c>
      <c r="G458" s="216" t="s">
        <v>267</v>
      </c>
      <c r="H458" s="216" t="s">
        <v>193</v>
      </c>
      <c r="I458" s="216" t="s">
        <v>268</v>
      </c>
      <c r="J458" s="216" t="s">
        <v>140</v>
      </c>
      <c r="K458" s="216" t="s">
        <v>267</v>
      </c>
      <c r="L458" s="216" t="s">
        <v>193</v>
      </c>
      <c r="M458" s="216" t="s">
        <v>268</v>
      </c>
      <c r="N458" s="216" t="s">
        <v>140</v>
      </c>
    </row>
    <row r="459" spans="2:26" ht="19.95" customHeight="1" x14ac:dyDescent="0.3">
      <c r="B459" s="320" t="s">
        <v>181</v>
      </c>
      <c r="C459" s="323"/>
      <c r="D459" s="327"/>
      <c r="E459" s="327"/>
      <c r="F459" s="333">
        <v>0</v>
      </c>
      <c r="G459" s="335"/>
      <c r="H459" s="324"/>
      <c r="I459" s="321"/>
      <c r="J459" s="331">
        <v>0</v>
      </c>
      <c r="K459" s="328"/>
      <c r="L459" s="324"/>
      <c r="M459" s="321"/>
      <c r="N459" s="233"/>
    </row>
    <row r="460" spans="2:26" ht="19.95" customHeight="1" x14ac:dyDescent="0.3">
      <c r="B460" s="308" t="s">
        <v>182</v>
      </c>
      <c r="C460" s="325"/>
      <c r="D460" s="329"/>
      <c r="E460" s="329"/>
      <c r="F460" s="334">
        <v>0</v>
      </c>
      <c r="G460" s="336"/>
      <c r="H460" s="326"/>
      <c r="I460" s="322"/>
      <c r="J460" s="332">
        <v>0</v>
      </c>
      <c r="K460" s="330"/>
      <c r="L460" s="326"/>
      <c r="M460" s="322"/>
      <c r="N460" s="233"/>
    </row>
    <row r="461" spans="2:26" ht="19.95" customHeight="1" x14ac:dyDescent="0.3">
      <c r="B461" s="308" t="s">
        <v>183</v>
      </c>
      <c r="C461" s="325"/>
      <c r="D461" s="329"/>
      <c r="E461" s="329"/>
      <c r="F461" s="334">
        <v>0</v>
      </c>
      <c r="G461" s="336"/>
      <c r="H461" s="326"/>
      <c r="I461" s="322"/>
      <c r="J461" s="332">
        <v>0</v>
      </c>
      <c r="K461" s="330"/>
      <c r="L461" s="326"/>
      <c r="M461" s="322"/>
      <c r="N461" s="233"/>
    </row>
    <row r="462" spans="2:26" ht="19.95" customHeight="1" x14ac:dyDescent="0.3">
      <c r="B462" s="308" t="s">
        <v>184</v>
      </c>
      <c r="C462" s="325"/>
      <c r="D462" s="329"/>
      <c r="E462" s="329"/>
      <c r="F462" s="334">
        <v>0</v>
      </c>
      <c r="G462" s="336"/>
      <c r="H462" s="326"/>
      <c r="I462" s="322"/>
      <c r="J462" s="332">
        <v>0</v>
      </c>
      <c r="K462" s="330"/>
      <c r="L462" s="326"/>
      <c r="M462" s="322"/>
      <c r="N462" s="233"/>
    </row>
    <row r="463" spans="2:26" ht="19.95" customHeight="1" x14ac:dyDescent="0.3">
      <c r="B463" s="308" t="s">
        <v>185</v>
      </c>
      <c r="C463" s="325"/>
      <c r="D463" s="329"/>
      <c r="E463" s="329"/>
      <c r="F463" s="334">
        <v>0</v>
      </c>
      <c r="G463" s="336"/>
      <c r="H463" s="326"/>
      <c r="I463" s="322"/>
      <c r="J463" s="332">
        <v>0</v>
      </c>
      <c r="K463" s="330"/>
      <c r="L463" s="326"/>
      <c r="M463" s="322"/>
      <c r="N463" s="233"/>
    </row>
    <row r="464" spans="2:26" ht="19.95" customHeight="1" x14ac:dyDescent="0.3">
      <c r="B464" s="308" t="s">
        <v>186</v>
      </c>
      <c r="C464" s="325"/>
      <c r="D464" s="329"/>
      <c r="E464" s="329"/>
      <c r="F464" s="334">
        <v>0</v>
      </c>
      <c r="G464" s="336"/>
      <c r="H464" s="326"/>
      <c r="I464" s="322"/>
      <c r="J464" s="332">
        <v>0</v>
      </c>
      <c r="K464" s="330"/>
      <c r="L464" s="326"/>
      <c r="M464" s="322"/>
      <c r="N464" s="233"/>
    </row>
    <row r="465" spans="2:14" ht="19.95" customHeight="1" x14ac:dyDescent="0.3">
      <c r="B465" s="308" t="s">
        <v>187</v>
      </c>
      <c r="C465" s="325"/>
      <c r="D465" s="329"/>
      <c r="E465" s="329"/>
      <c r="F465" s="334">
        <v>0</v>
      </c>
      <c r="G465" s="336"/>
      <c r="H465" s="326"/>
      <c r="I465" s="322"/>
      <c r="J465" s="332">
        <v>0</v>
      </c>
      <c r="K465" s="330"/>
      <c r="L465" s="326"/>
      <c r="M465" s="322"/>
      <c r="N465" s="233"/>
    </row>
    <row r="466" spans="2:14" ht="19.95" customHeight="1" x14ac:dyDescent="0.3">
      <c r="B466" s="308" t="s">
        <v>188</v>
      </c>
      <c r="C466" s="325"/>
      <c r="D466" s="329"/>
      <c r="E466" s="329"/>
      <c r="F466" s="334">
        <v>0</v>
      </c>
      <c r="G466" s="336"/>
      <c r="H466" s="326"/>
      <c r="I466" s="322"/>
      <c r="J466" s="332">
        <v>0</v>
      </c>
      <c r="K466" s="330"/>
      <c r="L466" s="326"/>
      <c r="M466" s="322"/>
      <c r="N466" s="233"/>
    </row>
    <row r="467" spans="2:14" ht="19.95" customHeight="1" x14ac:dyDescent="0.3">
      <c r="B467" s="308" t="s">
        <v>189</v>
      </c>
      <c r="C467" s="325"/>
      <c r="D467" s="329"/>
      <c r="E467" s="329"/>
      <c r="F467" s="334">
        <v>0</v>
      </c>
      <c r="G467" s="336">
        <v>0</v>
      </c>
      <c r="H467" s="326">
        <v>11</v>
      </c>
      <c r="I467" s="322"/>
      <c r="J467" s="332">
        <v>11</v>
      </c>
      <c r="K467" s="330"/>
      <c r="L467" s="326"/>
      <c r="M467" s="322"/>
      <c r="N467" s="233"/>
    </row>
    <row r="468" spans="2:14" ht="19.95" customHeight="1" thickBot="1" x14ac:dyDescent="0.35">
      <c r="B468" s="337" t="s">
        <v>140</v>
      </c>
      <c r="C468" s="338"/>
      <c r="D468" s="338">
        <f>SUM(D459:D467)</f>
        <v>0</v>
      </c>
      <c r="E468" s="338">
        <f t="shared" ref="E468:N468" si="31">SUM(E459:E467)</f>
        <v>0</v>
      </c>
      <c r="F468" s="338">
        <f t="shared" si="31"/>
        <v>0</v>
      </c>
      <c r="G468" s="339">
        <f t="shared" si="31"/>
        <v>0</v>
      </c>
      <c r="H468" s="340">
        <f t="shared" si="31"/>
        <v>11</v>
      </c>
      <c r="I468" s="340">
        <f t="shared" si="31"/>
        <v>0</v>
      </c>
      <c r="J468" s="340">
        <f t="shared" si="31"/>
        <v>11</v>
      </c>
      <c r="K468" s="340">
        <f t="shared" si="31"/>
        <v>0</v>
      </c>
      <c r="L468" s="340">
        <f t="shared" si="31"/>
        <v>0</v>
      </c>
      <c r="M468" s="340">
        <f t="shared" si="31"/>
        <v>0</v>
      </c>
      <c r="N468" s="341">
        <f t="shared" si="31"/>
        <v>0</v>
      </c>
    </row>
  </sheetData>
  <mergeCells count="117">
    <mergeCell ref="B2:G2"/>
    <mergeCell ref="B6:B7"/>
    <mergeCell ref="C6:F6"/>
    <mergeCell ref="G6:J6"/>
    <mergeCell ref="K6:N6"/>
    <mergeCell ref="B22:B23"/>
    <mergeCell ref="C22:F22"/>
    <mergeCell ref="G22:J22"/>
    <mergeCell ref="K22:N22"/>
    <mergeCell ref="B68:B69"/>
    <mergeCell ref="C68:F68"/>
    <mergeCell ref="G68:J68"/>
    <mergeCell ref="K68:N68"/>
    <mergeCell ref="B83:B84"/>
    <mergeCell ref="C83:F83"/>
    <mergeCell ref="G83:J83"/>
    <mergeCell ref="K83:N83"/>
    <mergeCell ref="B37:B38"/>
    <mergeCell ref="C37:F37"/>
    <mergeCell ref="G37:J37"/>
    <mergeCell ref="K37:N37"/>
    <mergeCell ref="B53:B54"/>
    <mergeCell ref="C53:F53"/>
    <mergeCell ref="G53:J53"/>
    <mergeCell ref="K53:N53"/>
    <mergeCell ref="B129:B131"/>
    <mergeCell ref="C129:F130"/>
    <mergeCell ref="G129:J130"/>
    <mergeCell ref="K129:N130"/>
    <mergeCell ref="B146:B148"/>
    <mergeCell ref="C146:F147"/>
    <mergeCell ref="G146:J147"/>
    <mergeCell ref="K146:N147"/>
    <mergeCell ref="B99:B100"/>
    <mergeCell ref="C99:F99"/>
    <mergeCell ref="G99:J99"/>
    <mergeCell ref="K99:N99"/>
    <mergeCell ref="B114:B115"/>
    <mergeCell ref="C114:F114"/>
    <mergeCell ref="G114:J114"/>
    <mergeCell ref="K114:N114"/>
    <mergeCell ref="B195:B197"/>
    <mergeCell ref="C195:F196"/>
    <mergeCell ref="G195:J196"/>
    <mergeCell ref="K195:N196"/>
    <mergeCell ref="B211:B213"/>
    <mergeCell ref="C211:F212"/>
    <mergeCell ref="G211:J212"/>
    <mergeCell ref="K211:N212"/>
    <mergeCell ref="B162:B164"/>
    <mergeCell ref="C162:F163"/>
    <mergeCell ref="G162:J163"/>
    <mergeCell ref="K162:N163"/>
    <mergeCell ref="B178:B180"/>
    <mergeCell ref="C178:F179"/>
    <mergeCell ref="G178:J179"/>
    <mergeCell ref="K178:N179"/>
    <mergeCell ref="B260:B262"/>
    <mergeCell ref="C260:F261"/>
    <mergeCell ref="G260:J261"/>
    <mergeCell ref="K260:N261"/>
    <mergeCell ref="B276:B278"/>
    <mergeCell ref="C276:F277"/>
    <mergeCell ref="G276:J277"/>
    <mergeCell ref="K276:N277"/>
    <mergeCell ref="B227:B229"/>
    <mergeCell ref="C227:F228"/>
    <mergeCell ref="G227:J228"/>
    <mergeCell ref="K227:N228"/>
    <mergeCell ref="B244:B246"/>
    <mergeCell ref="C244:F245"/>
    <mergeCell ref="G244:J245"/>
    <mergeCell ref="K244:N245"/>
    <mergeCell ref="B325:B327"/>
    <mergeCell ref="C325:F326"/>
    <mergeCell ref="G325:J326"/>
    <mergeCell ref="K325:N326"/>
    <mergeCell ref="B342:B344"/>
    <mergeCell ref="C342:F343"/>
    <mergeCell ref="G342:J343"/>
    <mergeCell ref="K342:N343"/>
    <mergeCell ref="B293:B295"/>
    <mergeCell ref="C293:F294"/>
    <mergeCell ref="G293:J294"/>
    <mergeCell ref="K293:N294"/>
    <mergeCell ref="B309:B311"/>
    <mergeCell ref="C309:F310"/>
    <mergeCell ref="G309:J310"/>
    <mergeCell ref="K309:N310"/>
    <mergeCell ref="B391:B393"/>
    <mergeCell ref="C391:F392"/>
    <mergeCell ref="G391:J392"/>
    <mergeCell ref="K391:N392"/>
    <mergeCell ref="B407:B409"/>
    <mergeCell ref="C407:F408"/>
    <mergeCell ref="G407:J408"/>
    <mergeCell ref="K407:N408"/>
    <mergeCell ref="B358:B360"/>
    <mergeCell ref="C358:F359"/>
    <mergeCell ref="G358:J359"/>
    <mergeCell ref="K358:N359"/>
    <mergeCell ref="B374:B376"/>
    <mergeCell ref="C374:F375"/>
    <mergeCell ref="G374:J375"/>
    <mergeCell ref="K374:N375"/>
    <mergeCell ref="B456:B458"/>
    <mergeCell ref="C456:F457"/>
    <mergeCell ref="G456:J457"/>
    <mergeCell ref="K456:N457"/>
    <mergeCell ref="B423:B425"/>
    <mergeCell ref="C423:F424"/>
    <mergeCell ref="G423:J424"/>
    <mergeCell ref="K423:N424"/>
    <mergeCell ref="B440:B442"/>
    <mergeCell ref="C440:F441"/>
    <mergeCell ref="G440:J441"/>
    <mergeCell ref="K440:N441"/>
  </mergeCells>
  <pageMargins left="0.7" right="0.7" top="0.75" bottom="0.75" header="0.3" footer="0.3"/>
  <pageSetup scale="47" orientation="landscape" r:id="rId1"/>
  <rowBreaks count="9" manualBreakCount="9">
    <brk id="50" max="14" man="1"/>
    <brk id="96" max="14" man="1"/>
    <brk id="143" max="14" man="1"/>
    <brk id="192" max="14" man="1"/>
    <brk id="241" max="14" man="1"/>
    <brk id="290" max="14" man="1"/>
    <brk id="339" max="14" man="1"/>
    <brk id="388" max="14" man="1"/>
    <brk id="437"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3"/>
  <sheetViews>
    <sheetView view="pageBreakPreview" zoomScaleNormal="110" zoomScaleSheetLayoutView="100" workbookViewId="0">
      <selection activeCell="G17" sqref="G17"/>
    </sheetView>
  </sheetViews>
  <sheetFormatPr defaultColWidth="8.88671875" defaultRowHeight="13.2" x14ac:dyDescent="0.25"/>
  <cols>
    <col min="1" max="1" width="3.6640625" style="5" customWidth="1"/>
    <col min="2" max="2" width="8.88671875" style="5"/>
    <col min="3" max="3" width="11.33203125" style="5" customWidth="1"/>
    <col min="4" max="4" width="11.5546875" style="5" customWidth="1"/>
    <col min="5" max="5" width="11.109375" style="5" customWidth="1"/>
    <col min="6" max="7" width="8.88671875" style="5"/>
    <col min="8" max="8" width="17.5546875" style="5" customWidth="1"/>
    <col min="9" max="9" width="8.88671875" style="5"/>
    <col min="10" max="10" width="15.6640625" style="5" customWidth="1"/>
    <col min="11" max="11" width="14.88671875" style="5" customWidth="1"/>
    <col min="12" max="12" width="26.6640625" style="5" customWidth="1"/>
    <col min="13" max="13" width="3.5546875" style="5" customWidth="1"/>
    <col min="14" max="16384" width="8.88671875" style="5"/>
  </cols>
  <sheetData>
    <row r="1" spans="2:12" ht="16.95" customHeight="1" x14ac:dyDescent="0.25"/>
    <row r="2" spans="2:12" ht="24" customHeight="1" x14ac:dyDescent="0.25">
      <c r="B2" s="465" t="s">
        <v>4</v>
      </c>
      <c r="C2" s="465"/>
      <c r="D2" s="465"/>
      <c r="E2" s="465"/>
      <c r="F2" s="465"/>
      <c r="G2" s="465"/>
      <c r="H2" s="465"/>
      <c r="I2" s="465"/>
      <c r="J2" s="465"/>
      <c r="K2" s="465"/>
      <c r="L2" s="465"/>
    </row>
    <row r="3" spans="2:12" s="130" customFormat="1" ht="30" customHeight="1" x14ac:dyDescent="0.3">
      <c r="B3" s="131">
        <v>1</v>
      </c>
      <c r="C3" s="132" t="s">
        <v>5</v>
      </c>
      <c r="D3" s="132"/>
      <c r="E3" s="132"/>
      <c r="F3" s="132"/>
      <c r="G3" s="132"/>
      <c r="H3" s="132"/>
      <c r="I3" s="132"/>
      <c r="J3" s="132"/>
      <c r="K3" s="132"/>
      <c r="L3" s="132"/>
    </row>
    <row r="4" spans="2:12" s="130" customFormat="1" ht="30" customHeight="1" x14ac:dyDescent="0.3">
      <c r="B4" s="143">
        <v>2</v>
      </c>
      <c r="C4" s="466" t="s">
        <v>6</v>
      </c>
      <c r="D4" s="466"/>
      <c r="E4" s="466"/>
      <c r="F4" s="466"/>
      <c r="G4" s="466"/>
      <c r="H4" s="466"/>
      <c r="I4" s="466"/>
      <c r="J4" s="466"/>
      <c r="K4" s="466"/>
      <c r="L4" s="466"/>
    </row>
    <row r="5" spans="2:12" s="130" customFormat="1" ht="30" customHeight="1" x14ac:dyDescent="0.3">
      <c r="B5" s="131">
        <v>3</v>
      </c>
      <c r="C5" s="464" t="s">
        <v>7</v>
      </c>
      <c r="D5" s="464"/>
      <c r="E5" s="464"/>
      <c r="F5" s="464"/>
      <c r="G5" s="464"/>
      <c r="H5" s="464"/>
      <c r="I5" s="464"/>
      <c r="J5" s="464"/>
      <c r="K5" s="464"/>
      <c r="L5" s="464"/>
    </row>
    <row r="6" spans="2:12" s="130" customFormat="1" ht="30" customHeight="1" x14ac:dyDescent="0.3">
      <c r="B6" s="143">
        <v>4</v>
      </c>
      <c r="C6" s="466" t="s">
        <v>8</v>
      </c>
      <c r="D6" s="466"/>
      <c r="E6" s="466"/>
      <c r="F6" s="466"/>
      <c r="G6" s="466"/>
      <c r="H6" s="466"/>
      <c r="I6" s="466"/>
      <c r="J6" s="466"/>
      <c r="K6" s="466"/>
      <c r="L6" s="466"/>
    </row>
    <row r="7" spans="2:12" s="130" customFormat="1" ht="30" customHeight="1" x14ac:dyDescent="0.3">
      <c r="B7" s="131">
        <v>5</v>
      </c>
      <c r="C7" s="464" t="s">
        <v>9</v>
      </c>
      <c r="D7" s="464"/>
      <c r="E7" s="464"/>
      <c r="F7" s="464"/>
      <c r="G7" s="464"/>
      <c r="H7" s="464"/>
      <c r="I7" s="464"/>
      <c r="J7" s="464"/>
      <c r="K7" s="464"/>
      <c r="L7" s="464"/>
    </row>
    <row r="8" spans="2:12" s="130" customFormat="1" ht="30" customHeight="1" x14ac:dyDescent="0.3">
      <c r="B8" s="143">
        <v>6</v>
      </c>
      <c r="C8" s="466" t="s">
        <v>10</v>
      </c>
      <c r="D8" s="466"/>
      <c r="E8" s="466"/>
      <c r="F8" s="466"/>
      <c r="G8" s="466"/>
      <c r="H8" s="466"/>
      <c r="I8" s="466"/>
      <c r="J8" s="466"/>
      <c r="K8" s="466"/>
      <c r="L8" s="466"/>
    </row>
    <row r="9" spans="2:12" s="130" customFormat="1" ht="30" customHeight="1" x14ac:dyDescent="0.3">
      <c r="B9" s="131">
        <v>7</v>
      </c>
      <c r="C9" s="464" t="s">
        <v>11</v>
      </c>
      <c r="D9" s="464"/>
      <c r="E9" s="464"/>
      <c r="F9" s="464"/>
      <c r="G9" s="464"/>
      <c r="H9" s="464"/>
      <c r="I9" s="464"/>
      <c r="J9" s="464"/>
      <c r="K9" s="464"/>
      <c r="L9" s="464"/>
    </row>
    <row r="10" spans="2:12" s="130" customFormat="1" ht="30" customHeight="1" x14ac:dyDescent="0.3">
      <c r="B10" s="244"/>
      <c r="C10" s="142"/>
      <c r="D10" s="244" t="s">
        <v>12</v>
      </c>
      <c r="E10" s="142"/>
      <c r="F10" s="142"/>
      <c r="G10" s="142"/>
      <c r="H10" s="142"/>
      <c r="I10" s="142"/>
      <c r="J10" s="142"/>
      <c r="K10" s="244"/>
      <c r="L10" s="244"/>
    </row>
    <row r="11" spans="2:12" s="130" customFormat="1" ht="30" customHeight="1" x14ac:dyDescent="0.3">
      <c r="B11" s="244"/>
      <c r="C11" s="142"/>
      <c r="D11" s="244" t="s">
        <v>13</v>
      </c>
      <c r="E11" s="142"/>
      <c r="F11" s="142"/>
      <c r="G11" s="142"/>
      <c r="H11" s="142"/>
      <c r="I11" s="142"/>
      <c r="J11" s="142"/>
      <c r="K11" s="244"/>
      <c r="L11" s="244"/>
    </row>
    <row r="12" spans="2:12" s="130" customFormat="1" ht="30" customHeight="1" x14ac:dyDescent="0.3">
      <c r="B12" s="244"/>
      <c r="C12" s="142"/>
      <c r="D12" s="245" t="s">
        <v>14</v>
      </c>
      <c r="E12" s="142"/>
      <c r="F12" s="142"/>
      <c r="G12" s="142"/>
      <c r="H12" s="142"/>
      <c r="I12" s="142"/>
      <c r="J12" s="142"/>
      <c r="K12" s="244"/>
      <c r="L12" s="244"/>
    </row>
    <row r="13" spans="2:12" ht="16.95" customHeight="1" x14ac:dyDescent="0.25"/>
  </sheetData>
  <mergeCells count="7">
    <mergeCell ref="C7:L7"/>
    <mergeCell ref="B2:L2"/>
    <mergeCell ref="C8:L8"/>
    <mergeCell ref="C9:L9"/>
    <mergeCell ref="C4:L4"/>
    <mergeCell ref="C6:L6"/>
    <mergeCell ref="C5:L5"/>
  </mergeCells>
  <pageMargins left="0.7" right="0.7" top="0.75" bottom="0.75" header="0.3" footer="0.3"/>
  <pageSetup scale="5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35"/>
  <sheetViews>
    <sheetView showGridLines="0" view="pageBreakPreview" zoomScaleNormal="100" zoomScaleSheetLayoutView="100" workbookViewId="0">
      <selection activeCell="F14" sqref="F14"/>
    </sheetView>
  </sheetViews>
  <sheetFormatPr defaultColWidth="8.88671875" defaultRowHeight="19.95" customHeight="1" x14ac:dyDescent="0.25"/>
  <cols>
    <col min="1" max="1" width="4.6640625" style="19" customWidth="1"/>
    <col min="2" max="2" width="14.44140625" style="19" customWidth="1"/>
    <col min="3" max="3" width="111.109375" style="19" customWidth="1"/>
    <col min="4" max="4" width="4.33203125" style="19" customWidth="1"/>
    <col min="5" max="16384" width="8.88671875" style="19"/>
  </cols>
  <sheetData>
    <row r="2" spans="2:3" ht="19.95" customHeight="1" x14ac:dyDescent="0.25">
      <c r="B2" s="467" t="s">
        <v>15</v>
      </c>
      <c r="C2" s="467"/>
    </row>
    <row r="3" spans="2:3" ht="19.95" customHeight="1" x14ac:dyDescent="0.25">
      <c r="B3" s="246" t="s">
        <v>16</v>
      </c>
      <c r="C3" s="247" t="s">
        <v>17</v>
      </c>
    </row>
    <row r="4" spans="2:3" ht="19.95" customHeight="1" x14ac:dyDescent="0.25">
      <c r="B4" s="20">
        <v>1</v>
      </c>
      <c r="C4" s="21" t="s">
        <v>18</v>
      </c>
    </row>
    <row r="5" spans="2:3" ht="19.95" customHeight="1" x14ac:dyDescent="0.25">
      <c r="B5" s="20"/>
      <c r="C5" s="21" t="s">
        <v>19</v>
      </c>
    </row>
    <row r="6" spans="2:3" ht="19.95" customHeight="1" x14ac:dyDescent="0.25">
      <c r="B6" s="20"/>
      <c r="C6" s="21" t="s">
        <v>20</v>
      </c>
    </row>
    <row r="7" spans="2:3" ht="19.95" customHeight="1" x14ac:dyDescent="0.25">
      <c r="B7" s="20">
        <v>2</v>
      </c>
      <c r="C7" s="21" t="s">
        <v>21</v>
      </c>
    </row>
    <row r="8" spans="2:3" ht="19.95" customHeight="1" x14ac:dyDescent="0.25">
      <c r="B8" s="20"/>
      <c r="C8" s="21" t="s">
        <v>22</v>
      </c>
    </row>
    <row r="9" spans="2:3" ht="19.95" customHeight="1" x14ac:dyDescent="0.25">
      <c r="B9" s="20"/>
      <c r="C9" s="21" t="s">
        <v>23</v>
      </c>
    </row>
    <row r="10" spans="2:3" ht="19.95" customHeight="1" x14ac:dyDescent="0.25">
      <c r="B10" s="20">
        <v>3</v>
      </c>
      <c r="C10" s="21" t="s">
        <v>24</v>
      </c>
    </row>
    <row r="11" spans="2:3" ht="19.95" customHeight="1" x14ac:dyDescent="0.25">
      <c r="B11" s="20"/>
      <c r="C11" s="21" t="s">
        <v>25</v>
      </c>
    </row>
    <row r="12" spans="2:3" ht="19.95" customHeight="1" x14ac:dyDescent="0.25">
      <c r="B12" s="20"/>
      <c r="C12" s="21" t="s">
        <v>26</v>
      </c>
    </row>
    <row r="13" spans="2:3" ht="19.95" customHeight="1" x14ac:dyDescent="0.25">
      <c r="B13" s="20">
        <v>4</v>
      </c>
      <c r="C13" s="21" t="s">
        <v>27</v>
      </c>
    </row>
    <row r="14" spans="2:3" ht="19.95" customHeight="1" x14ac:dyDescent="0.25">
      <c r="B14" s="20"/>
      <c r="C14" s="21" t="s">
        <v>28</v>
      </c>
    </row>
    <row r="15" spans="2:3" ht="19.95" customHeight="1" x14ac:dyDescent="0.25">
      <c r="B15" s="20"/>
      <c r="C15" s="21" t="s">
        <v>29</v>
      </c>
    </row>
    <row r="16" spans="2:3" ht="19.95" customHeight="1" x14ac:dyDescent="0.25">
      <c r="B16" s="20">
        <v>5</v>
      </c>
      <c r="C16" s="21" t="s">
        <v>30</v>
      </c>
    </row>
    <row r="17" spans="2:3" ht="19.95" customHeight="1" x14ac:dyDescent="0.25">
      <c r="B17" s="20">
        <v>6</v>
      </c>
      <c r="C17" s="21" t="s">
        <v>31</v>
      </c>
    </row>
    <row r="18" spans="2:3" ht="19.95" customHeight="1" x14ac:dyDescent="0.25">
      <c r="B18" s="344"/>
      <c r="C18" s="21"/>
    </row>
    <row r="19" spans="2:3" ht="19.95" customHeight="1" x14ac:dyDescent="0.25">
      <c r="B19" s="345" t="s">
        <v>32</v>
      </c>
      <c r="C19" s="21"/>
    </row>
    <row r="20" spans="2:3" ht="19.95" customHeight="1" x14ac:dyDescent="0.25">
      <c r="B20" s="246" t="s">
        <v>16</v>
      </c>
      <c r="C20" s="247" t="s">
        <v>17</v>
      </c>
    </row>
    <row r="21" spans="2:3" ht="19.95" customHeight="1" x14ac:dyDescent="0.25">
      <c r="B21" s="20">
        <v>7</v>
      </c>
      <c r="C21" s="21" t="s">
        <v>33</v>
      </c>
    </row>
    <row r="22" spans="2:3" ht="19.95" customHeight="1" x14ac:dyDescent="0.25">
      <c r="B22" s="20">
        <v>8</v>
      </c>
      <c r="C22" s="21" t="s">
        <v>34</v>
      </c>
    </row>
    <row r="23" spans="2:3" ht="19.95" customHeight="1" x14ac:dyDescent="0.25">
      <c r="B23" s="20">
        <v>9</v>
      </c>
      <c r="C23" s="21" t="s">
        <v>35</v>
      </c>
    </row>
    <row r="24" spans="2:3" ht="19.95" customHeight="1" x14ac:dyDescent="0.25">
      <c r="B24" s="20">
        <v>10</v>
      </c>
      <c r="C24" s="21" t="s">
        <v>36</v>
      </c>
    </row>
    <row r="25" spans="2:3" ht="19.95" customHeight="1" x14ac:dyDescent="0.25">
      <c r="B25" s="20">
        <v>11</v>
      </c>
      <c r="C25" s="21" t="s">
        <v>37</v>
      </c>
    </row>
    <row r="26" spans="2:3" ht="19.95" customHeight="1" x14ac:dyDescent="0.25">
      <c r="B26" s="20">
        <v>12</v>
      </c>
      <c r="C26" s="21" t="s">
        <v>38</v>
      </c>
    </row>
    <row r="27" spans="2:3" ht="19.95" customHeight="1" x14ac:dyDescent="0.25">
      <c r="B27" s="20"/>
      <c r="C27" s="21" t="s">
        <v>39</v>
      </c>
    </row>
    <row r="28" spans="2:3" ht="19.95" customHeight="1" x14ac:dyDescent="0.25">
      <c r="B28" s="20">
        <v>13</v>
      </c>
      <c r="C28" s="21" t="s">
        <v>40</v>
      </c>
    </row>
    <row r="29" spans="2:3" ht="19.95" customHeight="1" x14ac:dyDescent="0.25">
      <c r="B29" s="20">
        <v>14</v>
      </c>
      <c r="C29" s="21" t="s">
        <v>41</v>
      </c>
    </row>
    <row r="30" spans="2:3" ht="19.95" customHeight="1" x14ac:dyDescent="0.25">
      <c r="B30" s="20"/>
      <c r="C30" s="21" t="s">
        <v>42</v>
      </c>
    </row>
    <row r="31" spans="2:3" ht="21.6" customHeight="1" x14ac:dyDescent="0.25">
      <c r="B31" s="20">
        <v>15</v>
      </c>
      <c r="C31" s="243" t="s">
        <v>43</v>
      </c>
    </row>
    <row r="32" spans="2:3" ht="19.95" customHeight="1" x14ac:dyDescent="0.25">
      <c r="B32" s="20">
        <v>16</v>
      </c>
      <c r="C32" s="243" t="s">
        <v>44</v>
      </c>
    </row>
    <row r="33" spans="2:3" ht="19.95" customHeight="1" x14ac:dyDescent="0.25">
      <c r="B33" s="20">
        <v>17</v>
      </c>
      <c r="C33" s="243" t="s">
        <v>45</v>
      </c>
    </row>
    <row r="34" spans="2:3" ht="19.95" customHeight="1" x14ac:dyDescent="0.25">
      <c r="B34" s="20">
        <v>18</v>
      </c>
      <c r="C34" s="243" t="s">
        <v>46</v>
      </c>
    </row>
    <row r="35" spans="2:3" ht="19.95" customHeight="1" x14ac:dyDescent="0.25">
      <c r="B35" s="344"/>
      <c r="C35" s="243" t="s">
        <v>47</v>
      </c>
    </row>
  </sheetData>
  <mergeCells count="1">
    <mergeCell ref="B2:C2"/>
  </mergeCells>
  <hyperlinks>
    <hyperlink ref="B4:C4" location="'1.Premium Income'!A1" display="'1.Premium Income'!A1"/>
    <hyperlink ref="C5" location="'1.Premium Income'!A1" display="Table 1.1"/>
    <hyperlink ref="C6" location="'1.Premium Income'!A1" display="Table 1.2"/>
    <hyperlink ref="B7:C7" location="'2.Growth Rate'!A1" display="'2.Growth Rate'!A1"/>
    <hyperlink ref="C8:C9" location="'2.Growth Rate'!A1" display="Table 2.1"/>
    <hyperlink ref="B10:C12" location="'3.Penetration'!A1" display="'3.Penetration'!A1"/>
    <hyperlink ref="B13:C15" location="'4.Density'!A1" display="'4.Density'!A1"/>
    <hyperlink ref="B16:C16" location="'5.GDP Growth Rate'!A1" display="'5.GDP Growth Rate'!A1"/>
    <hyperlink ref="B17:C17" location="'6.Population'!A1" display="'6.Population'!A1"/>
    <hyperlink ref="B21:C21" location="'7.Premium Income'!A1" display="'7.Premium Income'!A1"/>
    <hyperlink ref="B22:C22" location="'8.Growth Rate'!A1" display="'8.Growth Rate'!A1"/>
    <hyperlink ref="B23:C23" location="'9.Total Assets - Industry'!A1" display="'9.Total Assets - Industry'!A1"/>
    <hyperlink ref="B24:C24" location="'10.Distribution of Total Assets'!A1" display="'10.Distribution of Total Assets'!A1"/>
    <hyperlink ref="B25:C25" location="'11.Profitability - Industry'!A1" display="'11.Profitability - Industry'!A1"/>
    <hyperlink ref="B26:C26" location="'12.Profitability - LI &amp; GI'!A1" display="'12.Profitability - LI &amp; GI'!A1"/>
    <hyperlink ref="C27" location="'12.Profitability - LI &amp; GI'!A1" display="Table 12.2"/>
    <hyperlink ref="B28:C28" location="'13.Shareholders'' Fund'!A1" display="'13.Shareholders'' Fund'!A1"/>
    <hyperlink ref="B29:C29" location="'14.No. of Branch, Empl &amp; Agents'!A1" display="'14.No. of Branch, Empl &amp; Agents'!A1"/>
    <hyperlink ref="B31:C31" location="'7.Premium Income'!A1" display="'7.Premium Income'!A1"/>
    <hyperlink ref="B32:C32" location="'8.Growth Rate'!A1" display="'8.Growth Rate'!A1"/>
    <hyperlink ref="B33:C33" location="'9.Total Assets - Industry'!A1" display="'9.Total Assets - Industry'!A1"/>
    <hyperlink ref="B34:C34" location="'10.Distribution of Total Assets'!A1" display="'10.Distribution of Total Assets'!A1"/>
    <hyperlink ref="B31" location="'15. Individual GWP - LT + GI  '!A1" display="'15. Individual GWP - LT + GI  '!A1"/>
    <hyperlink ref="C31" location="'15. Individual GWP - LT + GI  '!A1" display="Company - wise Gross Written Premium and Market Share - Long Term Insurance Business &amp; General Insurance Business -2023"/>
    <hyperlink ref="B32" location="'16. Individual Total Assets '!A1" display="'16. Individual Total Assets '!A1"/>
    <hyperlink ref="C32" location="'16. Individual Total Assets '!A1" display="Premium Income and Growth Rate of the Insurance Industry"/>
    <hyperlink ref="B33" location="'17. Individual SH Funds '!A1" display="'17. Individual SH Funds '!A1"/>
    <hyperlink ref="C33" location="'17. Individual SH Funds '!A1" display="Total Assets of Insurance Companies"/>
    <hyperlink ref="B34" location="'18. Brancs, Emp, Agents'!A1" display="'18. Brancs, Emp, Agents'!A1"/>
    <hyperlink ref="C34" location="'18. Brancs, Emp, Agents'!A1" display="Distribution of Total Assets of Major Financial Sectors in Sri Lanka"/>
    <hyperlink ref="C35" location="'18. Brancs, Emp, Agents'!B19" display="Company-Wise Branch Network, Employees &amp; Agents as at 31st December 2023"/>
  </hyperlinks>
  <pageMargins left="0.7" right="0.7" top="0.75" bottom="0.75" header="0.3" footer="0.3"/>
  <pageSetup paperSize="9" scale="5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1:Y30"/>
  <sheetViews>
    <sheetView showGridLines="0" view="pageBreakPreview" zoomScaleNormal="55" zoomScaleSheetLayoutView="100" workbookViewId="0">
      <selection activeCell="B2" sqref="B2:Y30"/>
    </sheetView>
  </sheetViews>
  <sheetFormatPr defaultColWidth="5.6640625" defaultRowHeight="15" customHeight="1" x14ac:dyDescent="0.3"/>
  <cols>
    <col min="1" max="1" width="3.44140625" customWidth="1"/>
    <col min="26" max="26" width="3.33203125" customWidth="1"/>
  </cols>
  <sheetData>
    <row r="1" spans="2:25" ht="15" customHeight="1" thickBot="1" x14ac:dyDescent="0.35"/>
    <row r="2" spans="2:25" ht="15" customHeight="1" x14ac:dyDescent="0.3">
      <c r="B2" s="468" t="s">
        <v>48</v>
      </c>
      <c r="C2" s="469"/>
      <c r="D2" s="469"/>
      <c r="E2" s="469"/>
      <c r="F2" s="469"/>
      <c r="G2" s="469"/>
      <c r="H2" s="469"/>
      <c r="I2" s="469"/>
      <c r="J2" s="469"/>
      <c r="K2" s="469"/>
      <c r="L2" s="469"/>
      <c r="M2" s="469"/>
      <c r="N2" s="469"/>
      <c r="O2" s="469"/>
      <c r="P2" s="469"/>
      <c r="Q2" s="469"/>
      <c r="R2" s="469"/>
      <c r="S2" s="469"/>
      <c r="T2" s="469"/>
      <c r="U2" s="469"/>
      <c r="V2" s="469"/>
      <c r="W2" s="469"/>
      <c r="X2" s="469"/>
      <c r="Y2" s="470"/>
    </row>
    <row r="3" spans="2:25" ht="15" customHeight="1" x14ac:dyDescent="0.3">
      <c r="B3" s="471"/>
      <c r="C3" s="472"/>
      <c r="D3" s="472"/>
      <c r="E3" s="472"/>
      <c r="F3" s="472"/>
      <c r="G3" s="472"/>
      <c r="H3" s="472"/>
      <c r="I3" s="472"/>
      <c r="J3" s="472"/>
      <c r="K3" s="472"/>
      <c r="L3" s="472"/>
      <c r="M3" s="472"/>
      <c r="N3" s="472"/>
      <c r="O3" s="472"/>
      <c r="P3" s="472"/>
      <c r="Q3" s="472"/>
      <c r="R3" s="472"/>
      <c r="S3" s="472"/>
      <c r="T3" s="472"/>
      <c r="U3" s="472"/>
      <c r="V3" s="472"/>
      <c r="W3" s="472"/>
      <c r="X3" s="472"/>
      <c r="Y3" s="473"/>
    </row>
    <row r="4" spans="2:25" ht="15" customHeight="1" x14ac:dyDescent="0.3">
      <c r="B4" s="471"/>
      <c r="C4" s="472"/>
      <c r="D4" s="472"/>
      <c r="E4" s="472"/>
      <c r="F4" s="472"/>
      <c r="G4" s="472"/>
      <c r="H4" s="472"/>
      <c r="I4" s="472"/>
      <c r="J4" s="472"/>
      <c r="K4" s="472"/>
      <c r="L4" s="472"/>
      <c r="M4" s="472"/>
      <c r="N4" s="472"/>
      <c r="O4" s="472"/>
      <c r="P4" s="472"/>
      <c r="Q4" s="472"/>
      <c r="R4" s="472"/>
      <c r="S4" s="472"/>
      <c r="T4" s="472"/>
      <c r="U4" s="472"/>
      <c r="V4" s="472"/>
      <c r="W4" s="472"/>
      <c r="X4" s="472"/>
      <c r="Y4" s="473"/>
    </row>
    <row r="5" spans="2:25" ht="15" customHeight="1" x14ac:dyDescent="0.3">
      <c r="B5" s="471"/>
      <c r="C5" s="472"/>
      <c r="D5" s="472"/>
      <c r="E5" s="472"/>
      <c r="F5" s="472"/>
      <c r="G5" s="472"/>
      <c r="H5" s="472"/>
      <c r="I5" s="472"/>
      <c r="J5" s="472"/>
      <c r="K5" s="472"/>
      <c r="L5" s="472"/>
      <c r="M5" s="472"/>
      <c r="N5" s="472"/>
      <c r="O5" s="472"/>
      <c r="P5" s="472"/>
      <c r="Q5" s="472"/>
      <c r="R5" s="472"/>
      <c r="S5" s="472"/>
      <c r="T5" s="472"/>
      <c r="U5" s="472"/>
      <c r="V5" s="472"/>
      <c r="W5" s="472"/>
      <c r="X5" s="472"/>
      <c r="Y5" s="473"/>
    </row>
    <row r="6" spans="2:25" ht="15" customHeight="1" x14ac:dyDescent="0.3">
      <c r="B6" s="471"/>
      <c r="C6" s="472"/>
      <c r="D6" s="472"/>
      <c r="E6" s="472"/>
      <c r="F6" s="472"/>
      <c r="G6" s="472"/>
      <c r="H6" s="472"/>
      <c r="I6" s="472"/>
      <c r="J6" s="472"/>
      <c r="K6" s="472"/>
      <c r="L6" s="472"/>
      <c r="M6" s="472"/>
      <c r="N6" s="472"/>
      <c r="O6" s="472"/>
      <c r="P6" s="472"/>
      <c r="Q6" s="472"/>
      <c r="R6" s="472"/>
      <c r="S6" s="472"/>
      <c r="T6" s="472"/>
      <c r="U6" s="472"/>
      <c r="V6" s="472"/>
      <c r="W6" s="472"/>
      <c r="X6" s="472"/>
      <c r="Y6" s="473"/>
    </row>
    <row r="7" spans="2:25" ht="15" customHeight="1" x14ac:dyDescent="0.3">
      <c r="B7" s="471"/>
      <c r="C7" s="472"/>
      <c r="D7" s="472"/>
      <c r="E7" s="472"/>
      <c r="F7" s="472"/>
      <c r="G7" s="472"/>
      <c r="H7" s="472"/>
      <c r="I7" s="472"/>
      <c r="J7" s="472"/>
      <c r="K7" s="472"/>
      <c r="L7" s="472"/>
      <c r="M7" s="472"/>
      <c r="N7" s="472"/>
      <c r="O7" s="472"/>
      <c r="P7" s="472"/>
      <c r="Q7" s="472"/>
      <c r="R7" s="472"/>
      <c r="S7" s="472"/>
      <c r="T7" s="472"/>
      <c r="U7" s="472"/>
      <c r="V7" s="472"/>
      <c r="W7" s="472"/>
      <c r="X7" s="472"/>
      <c r="Y7" s="473"/>
    </row>
    <row r="8" spans="2:25" ht="15" customHeight="1" x14ac:dyDescent="0.3">
      <c r="B8" s="471"/>
      <c r="C8" s="472"/>
      <c r="D8" s="472"/>
      <c r="E8" s="472"/>
      <c r="F8" s="472"/>
      <c r="G8" s="472"/>
      <c r="H8" s="472"/>
      <c r="I8" s="472"/>
      <c r="J8" s="472"/>
      <c r="K8" s="472"/>
      <c r="L8" s="472"/>
      <c r="M8" s="472"/>
      <c r="N8" s="472"/>
      <c r="O8" s="472"/>
      <c r="P8" s="472"/>
      <c r="Q8" s="472"/>
      <c r="R8" s="472"/>
      <c r="S8" s="472"/>
      <c r="T8" s="472"/>
      <c r="U8" s="472"/>
      <c r="V8" s="472"/>
      <c r="W8" s="472"/>
      <c r="X8" s="472"/>
      <c r="Y8" s="473"/>
    </row>
    <row r="9" spans="2:25" ht="15" customHeight="1" x14ac:dyDescent="0.3">
      <c r="B9" s="471"/>
      <c r="C9" s="472"/>
      <c r="D9" s="472"/>
      <c r="E9" s="472"/>
      <c r="F9" s="472"/>
      <c r="G9" s="472"/>
      <c r="H9" s="472"/>
      <c r="I9" s="472"/>
      <c r="J9" s="472"/>
      <c r="K9" s="472"/>
      <c r="L9" s="472"/>
      <c r="M9" s="472"/>
      <c r="N9" s="472"/>
      <c r="O9" s="472"/>
      <c r="P9" s="472"/>
      <c r="Q9" s="472"/>
      <c r="R9" s="472"/>
      <c r="S9" s="472"/>
      <c r="T9" s="472"/>
      <c r="U9" s="472"/>
      <c r="V9" s="472"/>
      <c r="W9" s="472"/>
      <c r="X9" s="472"/>
      <c r="Y9" s="473"/>
    </row>
    <row r="10" spans="2:25" ht="15" customHeight="1" x14ac:dyDescent="0.3">
      <c r="B10" s="471"/>
      <c r="C10" s="472"/>
      <c r="D10" s="472"/>
      <c r="E10" s="472"/>
      <c r="F10" s="472"/>
      <c r="G10" s="472"/>
      <c r="H10" s="472"/>
      <c r="I10" s="472"/>
      <c r="J10" s="472"/>
      <c r="K10" s="472"/>
      <c r="L10" s="472"/>
      <c r="M10" s="472"/>
      <c r="N10" s="472"/>
      <c r="O10" s="472"/>
      <c r="P10" s="472"/>
      <c r="Q10" s="472"/>
      <c r="R10" s="472"/>
      <c r="S10" s="472"/>
      <c r="T10" s="472"/>
      <c r="U10" s="472"/>
      <c r="V10" s="472"/>
      <c r="W10" s="472"/>
      <c r="X10" s="472"/>
      <c r="Y10" s="473"/>
    </row>
    <row r="11" spans="2:25" ht="15" customHeight="1" x14ac:dyDescent="0.3">
      <c r="B11" s="471"/>
      <c r="C11" s="472"/>
      <c r="D11" s="472"/>
      <c r="E11" s="472"/>
      <c r="F11" s="472"/>
      <c r="G11" s="472"/>
      <c r="H11" s="472"/>
      <c r="I11" s="472"/>
      <c r="J11" s="472"/>
      <c r="K11" s="472"/>
      <c r="L11" s="472"/>
      <c r="M11" s="472"/>
      <c r="N11" s="472"/>
      <c r="O11" s="472"/>
      <c r="P11" s="472"/>
      <c r="Q11" s="472"/>
      <c r="R11" s="472"/>
      <c r="S11" s="472"/>
      <c r="T11" s="472"/>
      <c r="U11" s="472"/>
      <c r="V11" s="472"/>
      <c r="W11" s="472"/>
      <c r="X11" s="472"/>
      <c r="Y11" s="473"/>
    </row>
    <row r="12" spans="2:25" ht="15" customHeight="1" x14ac:dyDescent="0.3">
      <c r="B12" s="471"/>
      <c r="C12" s="472"/>
      <c r="D12" s="472"/>
      <c r="E12" s="472"/>
      <c r="F12" s="472"/>
      <c r="G12" s="472"/>
      <c r="H12" s="472"/>
      <c r="I12" s="472"/>
      <c r="J12" s="472"/>
      <c r="K12" s="472"/>
      <c r="L12" s="472"/>
      <c r="M12" s="472"/>
      <c r="N12" s="472"/>
      <c r="O12" s="472"/>
      <c r="P12" s="472"/>
      <c r="Q12" s="472"/>
      <c r="R12" s="472"/>
      <c r="S12" s="472"/>
      <c r="T12" s="472"/>
      <c r="U12" s="472"/>
      <c r="V12" s="472"/>
      <c r="W12" s="472"/>
      <c r="X12" s="472"/>
      <c r="Y12" s="473"/>
    </row>
    <row r="13" spans="2:25" ht="15" customHeight="1" x14ac:dyDescent="0.3">
      <c r="B13" s="471"/>
      <c r="C13" s="472"/>
      <c r="D13" s="472"/>
      <c r="E13" s="472"/>
      <c r="F13" s="472"/>
      <c r="G13" s="472"/>
      <c r="H13" s="472"/>
      <c r="I13" s="472"/>
      <c r="J13" s="472"/>
      <c r="K13" s="472"/>
      <c r="L13" s="472"/>
      <c r="M13" s="472"/>
      <c r="N13" s="472"/>
      <c r="O13" s="472"/>
      <c r="P13" s="472"/>
      <c r="Q13" s="472"/>
      <c r="R13" s="472"/>
      <c r="S13" s="472"/>
      <c r="T13" s="472"/>
      <c r="U13" s="472"/>
      <c r="V13" s="472"/>
      <c r="W13" s="472"/>
      <c r="X13" s="472"/>
      <c r="Y13" s="473"/>
    </row>
    <row r="14" spans="2:25" ht="15" customHeight="1" x14ac:dyDescent="0.3">
      <c r="B14" s="471"/>
      <c r="C14" s="472"/>
      <c r="D14" s="472"/>
      <c r="E14" s="472"/>
      <c r="F14" s="472"/>
      <c r="G14" s="472"/>
      <c r="H14" s="472"/>
      <c r="I14" s="472"/>
      <c r="J14" s="472"/>
      <c r="K14" s="472"/>
      <c r="L14" s="472"/>
      <c r="M14" s="472"/>
      <c r="N14" s="472"/>
      <c r="O14" s="472"/>
      <c r="P14" s="472"/>
      <c r="Q14" s="472"/>
      <c r="R14" s="472"/>
      <c r="S14" s="472"/>
      <c r="T14" s="472"/>
      <c r="U14" s="472"/>
      <c r="V14" s="472"/>
      <c r="W14" s="472"/>
      <c r="X14" s="472"/>
      <c r="Y14" s="473"/>
    </row>
    <row r="15" spans="2:25" ht="15" customHeight="1" x14ac:dyDescent="0.3">
      <c r="B15" s="471"/>
      <c r="C15" s="472"/>
      <c r="D15" s="472"/>
      <c r="E15" s="472"/>
      <c r="F15" s="472"/>
      <c r="G15" s="472"/>
      <c r="H15" s="472"/>
      <c r="I15" s="472"/>
      <c r="J15" s="472"/>
      <c r="K15" s="472"/>
      <c r="L15" s="472"/>
      <c r="M15" s="472"/>
      <c r="N15" s="472"/>
      <c r="O15" s="472"/>
      <c r="P15" s="472"/>
      <c r="Q15" s="472"/>
      <c r="R15" s="472"/>
      <c r="S15" s="472"/>
      <c r="T15" s="472"/>
      <c r="U15" s="472"/>
      <c r="V15" s="472"/>
      <c r="W15" s="472"/>
      <c r="X15" s="472"/>
      <c r="Y15" s="473"/>
    </row>
    <row r="16" spans="2:25" ht="15" customHeight="1" x14ac:dyDescent="0.3">
      <c r="B16" s="471"/>
      <c r="C16" s="472"/>
      <c r="D16" s="472"/>
      <c r="E16" s="472"/>
      <c r="F16" s="472"/>
      <c r="G16" s="472"/>
      <c r="H16" s="472"/>
      <c r="I16" s="472"/>
      <c r="J16" s="472"/>
      <c r="K16" s="472"/>
      <c r="L16" s="472"/>
      <c r="M16" s="472"/>
      <c r="N16" s="472"/>
      <c r="O16" s="472"/>
      <c r="P16" s="472"/>
      <c r="Q16" s="472"/>
      <c r="R16" s="472"/>
      <c r="S16" s="472"/>
      <c r="T16" s="472"/>
      <c r="U16" s="472"/>
      <c r="V16" s="472"/>
      <c r="W16" s="472"/>
      <c r="X16" s="472"/>
      <c r="Y16" s="473"/>
    </row>
    <row r="17" spans="2:25" ht="15" customHeight="1" x14ac:dyDescent="0.3">
      <c r="B17" s="471"/>
      <c r="C17" s="472"/>
      <c r="D17" s="472"/>
      <c r="E17" s="472"/>
      <c r="F17" s="472"/>
      <c r="G17" s="472"/>
      <c r="H17" s="472"/>
      <c r="I17" s="472"/>
      <c r="J17" s="472"/>
      <c r="K17" s="472"/>
      <c r="L17" s="472"/>
      <c r="M17" s="472"/>
      <c r="N17" s="472"/>
      <c r="O17" s="472"/>
      <c r="P17" s="472"/>
      <c r="Q17" s="472"/>
      <c r="R17" s="472"/>
      <c r="S17" s="472"/>
      <c r="T17" s="472"/>
      <c r="U17" s="472"/>
      <c r="V17" s="472"/>
      <c r="W17" s="472"/>
      <c r="X17" s="472"/>
      <c r="Y17" s="473"/>
    </row>
    <row r="18" spans="2:25" ht="15" customHeight="1" x14ac:dyDescent="0.3">
      <c r="B18" s="471"/>
      <c r="C18" s="472"/>
      <c r="D18" s="472"/>
      <c r="E18" s="472"/>
      <c r="F18" s="472"/>
      <c r="G18" s="472"/>
      <c r="H18" s="472"/>
      <c r="I18" s="472"/>
      <c r="J18" s="472"/>
      <c r="K18" s="472"/>
      <c r="L18" s="472"/>
      <c r="M18" s="472"/>
      <c r="N18" s="472"/>
      <c r="O18" s="472"/>
      <c r="P18" s="472"/>
      <c r="Q18" s="472"/>
      <c r="R18" s="472"/>
      <c r="S18" s="472"/>
      <c r="T18" s="472"/>
      <c r="U18" s="472"/>
      <c r="V18" s="472"/>
      <c r="W18" s="472"/>
      <c r="X18" s="472"/>
      <c r="Y18" s="473"/>
    </row>
    <row r="19" spans="2:25" ht="15" customHeight="1" x14ac:dyDescent="0.3">
      <c r="B19" s="471"/>
      <c r="C19" s="472"/>
      <c r="D19" s="472"/>
      <c r="E19" s="472"/>
      <c r="F19" s="472"/>
      <c r="G19" s="472"/>
      <c r="H19" s="472"/>
      <c r="I19" s="472"/>
      <c r="J19" s="472"/>
      <c r="K19" s="472"/>
      <c r="L19" s="472"/>
      <c r="M19" s="472"/>
      <c r="N19" s="472"/>
      <c r="O19" s="472"/>
      <c r="P19" s="472"/>
      <c r="Q19" s="472"/>
      <c r="R19" s="472"/>
      <c r="S19" s="472"/>
      <c r="T19" s="472"/>
      <c r="U19" s="472"/>
      <c r="V19" s="472"/>
      <c r="W19" s="472"/>
      <c r="X19" s="472"/>
      <c r="Y19" s="473"/>
    </row>
    <row r="20" spans="2:25" ht="15" customHeight="1" x14ac:dyDescent="0.3">
      <c r="B20" s="471"/>
      <c r="C20" s="472"/>
      <c r="D20" s="472"/>
      <c r="E20" s="472"/>
      <c r="F20" s="472"/>
      <c r="G20" s="472"/>
      <c r="H20" s="472"/>
      <c r="I20" s="472"/>
      <c r="J20" s="472"/>
      <c r="K20" s="472"/>
      <c r="L20" s="472"/>
      <c r="M20" s="472"/>
      <c r="N20" s="472"/>
      <c r="O20" s="472"/>
      <c r="P20" s="472"/>
      <c r="Q20" s="472"/>
      <c r="R20" s="472"/>
      <c r="S20" s="472"/>
      <c r="T20" s="472"/>
      <c r="U20" s="472"/>
      <c r="V20" s="472"/>
      <c r="W20" s="472"/>
      <c r="X20" s="472"/>
      <c r="Y20" s="473"/>
    </row>
    <row r="21" spans="2:25" ht="15" customHeight="1" x14ac:dyDescent="0.3">
      <c r="B21" s="471"/>
      <c r="C21" s="472"/>
      <c r="D21" s="472"/>
      <c r="E21" s="472"/>
      <c r="F21" s="472"/>
      <c r="G21" s="472"/>
      <c r="H21" s="472"/>
      <c r="I21" s="472"/>
      <c r="J21" s="472"/>
      <c r="K21" s="472"/>
      <c r="L21" s="472"/>
      <c r="M21" s="472"/>
      <c r="N21" s="472"/>
      <c r="O21" s="472"/>
      <c r="P21" s="472"/>
      <c r="Q21" s="472"/>
      <c r="R21" s="472"/>
      <c r="S21" s="472"/>
      <c r="T21" s="472"/>
      <c r="U21" s="472"/>
      <c r="V21" s="472"/>
      <c r="W21" s="472"/>
      <c r="X21" s="472"/>
      <c r="Y21" s="473"/>
    </row>
    <row r="22" spans="2:25" ht="15" customHeight="1" x14ac:dyDescent="0.3">
      <c r="B22" s="471"/>
      <c r="C22" s="472"/>
      <c r="D22" s="472"/>
      <c r="E22" s="472"/>
      <c r="F22" s="472"/>
      <c r="G22" s="472"/>
      <c r="H22" s="472"/>
      <c r="I22" s="472"/>
      <c r="J22" s="472"/>
      <c r="K22" s="472"/>
      <c r="L22" s="472"/>
      <c r="M22" s="472"/>
      <c r="N22" s="472"/>
      <c r="O22" s="472"/>
      <c r="P22" s="472"/>
      <c r="Q22" s="472"/>
      <c r="R22" s="472"/>
      <c r="S22" s="472"/>
      <c r="T22" s="472"/>
      <c r="U22" s="472"/>
      <c r="V22" s="472"/>
      <c r="W22" s="472"/>
      <c r="X22" s="472"/>
      <c r="Y22" s="473"/>
    </row>
    <row r="23" spans="2:25" ht="15" customHeight="1" x14ac:dyDescent="0.3">
      <c r="B23" s="471"/>
      <c r="C23" s="472"/>
      <c r="D23" s="472"/>
      <c r="E23" s="472"/>
      <c r="F23" s="472"/>
      <c r="G23" s="472"/>
      <c r="H23" s="472"/>
      <c r="I23" s="472"/>
      <c r="J23" s="472"/>
      <c r="K23" s="472"/>
      <c r="L23" s="472"/>
      <c r="M23" s="472"/>
      <c r="N23" s="472"/>
      <c r="O23" s="472"/>
      <c r="P23" s="472"/>
      <c r="Q23" s="472"/>
      <c r="R23" s="472"/>
      <c r="S23" s="472"/>
      <c r="T23" s="472"/>
      <c r="U23" s="472"/>
      <c r="V23" s="472"/>
      <c r="W23" s="472"/>
      <c r="X23" s="472"/>
      <c r="Y23" s="473"/>
    </row>
    <row r="24" spans="2:25" ht="15" customHeight="1" x14ac:dyDescent="0.3">
      <c r="B24" s="471"/>
      <c r="C24" s="472"/>
      <c r="D24" s="472"/>
      <c r="E24" s="472"/>
      <c r="F24" s="472"/>
      <c r="G24" s="472"/>
      <c r="H24" s="472"/>
      <c r="I24" s="472"/>
      <c r="J24" s="472"/>
      <c r="K24" s="472"/>
      <c r="L24" s="472"/>
      <c r="M24" s="472"/>
      <c r="N24" s="472"/>
      <c r="O24" s="472"/>
      <c r="P24" s="472"/>
      <c r="Q24" s="472"/>
      <c r="R24" s="472"/>
      <c r="S24" s="472"/>
      <c r="T24" s="472"/>
      <c r="U24" s="472"/>
      <c r="V24" s="472"/>
      <c r="W24" s="472"/>
      <c r="X24" s="472"/>
      <c r="Y24" s="473"/>
    </row>
    <row r="25" spans="2:25" ht="15" customHeight="1" x14ac:dyDescent="0.3">
      <c r="B25" s="471"/>
      <c r="C25" s="472"/>
      <c r="D25" s="472"/>
      <c r="E25" s="472"/>
      <c r="F25" s="472"/>
      <c r="G25" s="472"/>
      <c r="H25" s="472"/>
      <c r="I25" s="472"/>
      <c r="J25" s="472"/>
      <c r="K25" s="472"/>
      <c r="L25" s="472"/>
      <c r="M25" s="472"/>
      <c r="N25" s="472"/>
      <c r="O25" s="472"/>
      <c r="P25" s="472"/>
      <c r="Q25" s="472"/>
      <c r="R25" s="472"/>
      <c r="S25" s="472"/>
      <c r="T25" s="472"/>
      <c r="U25" s="472"/>
      <c r="V25" s="472"/>
      <c r="W25" s="472"/>
      <c r="X25" s="472"/>
      <c r="Y25" s="473"/>
    </row>
    <row r="26" spans="2:25" ht="15" customHeight="1" x14ac:dyDescent="0.3">
      <c r="B26" s="471"/>
      <c r="C26" s="472"/>
      <c r="D26" s="472"/>
      <c r="E26" s="472"/>
      <c r="F26" s="472"/>
      <c r="G26" s="472"/>
      <c r="H26" s="472"/>
      <c r="I26" s="472"/>
      <c r="J26" s="472"/>
      <c r="K26" s="472"/>
      <c r="L26" s="472"/>
      <c r="M26" s="472"/>
      <c r="N26" s="472"/>
      <c r="O26" s="472"/>
      <c r="P26" s="472"/>
      <c r="Q26" s="472"/>
      <c r="R26" s="472"/>
      <c r="S26" s="472"/>
      <c r="T26" s="472"/>
      <c r="U26" s="472"/>
      <c r="V26" s="472"/>
      <c r="W26" s="472"/>
      <c r="X26" s="472"/>
      <c r="Y26" s="473"/>
    </row>
    <row r="27" spans="2:25" ht="15" customHeight="1" x14ac:dyDescent="0.3">
      <c r="B27" s="471"/>
      <c r="C27" s="472"/>
      <c r="D27" s="472"/>
      <c r="E27" s="472"/>
      <c r="F27" s="472"/>
      <c r="G27" s="472"/>
      <c r="H27" s="472"/>
      <c r="I27" s="472"/>
      <c r="J27" s="472"/>
      <c r="K27" s="472"/>
      <c r="L27" s="472"/>
      <c r="M27" s="472"/>
      <c r="N27" s="472"/>
      <c r="O27" s="472"/>
      <c r="P27" s="472"/>
      <c r="Q27" s="472"/>
      <c r="R27" s="472"/>
      <c r="S27" s="472"/>
      <c r="T27" s="472"/>
      <c r="U27" s="472"/>
      <c r="V27" s="472"/>
      <c r="W27" s="472"/>
      <c r="X27" s="472"/>
      <c r="Y27" s="473"/>
    </row>
    <row r="28" spans="2:25" ht="15" customHeight="1" x14ac:dyDescent="0.3">
      <c r="B28" s="471"/>
      <c r="C28" s="472"/>
      <c r="D28" s="472"/>
      <c r="E28" s="472"/>
      <c r="F28" s="472"/>
      <c r="G28" s="472"/>
      <c r="H28" s="472"/>
      <c r="I28" s="472"/>
      <c r="J28" s="472"/>
      <c r="K28" s="472"/>
      <c r="L28" s="472"/>
      <c r="M28" s="472"/>
      <c r="N28" s="472"/>
      <c r="O28" s="472"/>
      <c r="P28" s="472"/>
      <c r="Q28" s="472"/>
      <c r="R28" s="472"/>
      <c r="S28" s="472"/>
      <c r="T28" s="472"/>
      <c r="U28" s="472"/>
      <c r="V28" s="472"/>
      <c r="W28" s="472"/>
      <c r="X28" s="472"/>
      <c r="Y28" s="473"/>
    </row>
    <row r="29" spans="2:25" ht="15" customHeight="1" x14ac:dyDescent="0.3">
      <c r="B29" s="471"/>
      <c r="C29" s="472"/>
      <c r="D29" s="472"/>
      <c r="E29" s="472"/>
      <c r="F29" s="472"/>
      <c r="G29" s="472"/>
      <c r="H29" s="472"/>
      <c r="I29" s="472"/>
      <c r="J29" s="472"/>
      <c r="K29" s="472"/>
      <c r="L29" s="472"/>
      <c r="M29" s="472"/>
      <c r="N29" s="472"/>
      <c r="O29" s="472"/>
      <c r="P29" s="472"/>
      <c r="Q29" s="472"/>
      <c r="R29" s="472"/>
      <c r="S29" s="472"/>
      <c r="T29" s="472"/>
      <c r="U29" s="472"/>
      <c r="V29" s="472"/>
      <c r="W29" s="472"/>
      <c r="X29" s="472"/>
      <c r="Y29" s="473"/>
    </row>
    <row r="30" spans="2:25" ht="15" customHeight="1" thickBot="1" x14ac:dyDescent="0.35">
      <c r="B30" s="474"/>
      <c r="C30" s="475"/>
      <c r="D30" s="475"/>
      <c r="E30" s="475"/>
      <c r="F30" s="475"/>
      <c r="G30" s="475"/>
      <c r="H30" s="475"/>
      <c r="I30" s="475"/>
      <c r="J30" s="475"/>
      <c r="K30" s="475"/>
      <c r="L30" s="475"/>
      <c r="M30" s="475"/>
      <c r="N30" s="475"/>
      <c r="O30" s="475"/>
      <c r="P30" s="475"/>
      <c r="Q30" s="475"/>
      <c r="R30" s="475"/>
      <c r="S30" s="475"/>
      <c r="T30" s="475"/>
      <c r="U30" s="475"/>
      <c r="V30" s="475"/>
      <c r="W30" s="475"/>
      <c r="X30" s="475"/>
      <c r="Y30" s="476"/>
    </row>
  </sheetData>
  <mergeCells count="1">
    <mergeCell ref="B2:Y30"/>
  </mergeCells>
  <pageMargins left="0.7" right="0.7" top="0.75" bottom="0.75" header="0.3" footer="0.3"/>
  <pageSetup scale="3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
  <sheetViews>
    <sheetView view="pageBreakPreview" zoomScaleNormal="100" zoomScaleSheetLayoutView="100" workbookViewId="0"/>
  </sheetViews>
  <sheetFormatPr defaultColWidth="8.88671875" defaultRowHeight="13.2" x14ac:dyDescent="0.25"/>
  <cols>
    <col min="1" max="1" width="3.6640625" style="19" customWidth="1"/>
    <col min="2" max="2" width="32.88671875" style="19" bestFit="1" customWidth="1"/>
    <col min="3" max="3" width="13.6640625" style="19" customWidth="1"/>
    <col min="4" max="8" width="12.6640625" style="19" customWidth="1"/>
    <col min="9" max="9" width="15.6640625" style="19" customWidth="1"/>
    <col min="10" max="10" width="8.88671875" style="5"/>
    <col min="11" max="11" width="3.109375" style="19" customWidth="1"/>
    <col min="12" max="12" width="8.88671875" style="19"/>
    <col min="13" max="13" width="15.44140625" style="19" bestFit="1" customWidth="1"/>
    <col min="14" max="15" width="13.6640625" style="19" bestFit="1" customWidth="1"/>
    <col min="16" max="17" width="14.6640625" style="19" bestFit="1" customWidth="1"/>
    <col min="18" max="18" width="11.6640625" style="19" bestFit="1" customWidth="1"/>
    <col min="19" max="16384" width="8.88671875" style="19"/>
  </cols>
  <sheetData>
    <row r="1" spans="1:17" x14ac:dyDescent="0.25">
      <c r="A1" s="23"/>
      <c r="B1" s="23"/>
      <c r="C1" s="23"/>
      <c r="D1" s="23"/>
      <c r="E1" s="23"/>
      <c r="F1" s="23"/>
      <c r="G1" s="23"/>
      <c r="H1" s="23"/>
      <c r="I1" s="23"/>
      <c r="J1" s="23"/>
      <c r="K1" s="23"/>
    </row>
    <row r="2" spans="1:17" ht="14.4" x14ac:dyDescent="0.3">
      <c r="A2" s="5"/>
      <c r="B2" s="133" t="s">
        <v>49</v>
      </c>
      <c r="C2" s="5"/>
      <c r="D2" s="5"/>
      <c r="E2" s="5"/>
      <c r="F2" s="5"/>
      <c r="G2" s="5"/>
      <c r="H2" s="5"/>
      <c r="I2" s="5"/>
      <c r="K2" s="5"/>
      <c r="L2"/>
      <c r="M2"/>
      <c r="N2" s="5"/>
      <c r="O2" s="5"/>
      <c r="P2" s="5"/>
      <c r="Q2" s="5"/>
    </row>
    <row r="3" spans="1:17" ht="14.4" x14ac:dyDescent="0.3">
      <c r="A3" s="5"/>
      <c r="B3" s="478" t="s">
        <v>18</v>
      </c>
      <c r="C3" s="478"/>
      <c r="D3" s="478"/>
      <c r="E3" s="478"/>
      <c r="F3" s="478"/>
      <c r="G3" s="478"/>
      <c r="H3" s="390" t="s">
        <v>50</v>
      </c>
      <c r="I3" s="391"/>
      <c r="K3" s="5"/>
      <c r="L3"/>
      <c r="M3"/>
      <c r="N3" s="5"/>
      <c r="O3" s="5"/>
      <c r="P3" s="5"/>
      <c r="Q3" s="5"/>
    </row>
    <row r="4" spans="1:17" ht="15" thickBot="1" x14ac:dyDescent="0.35">
      <c r="A4" s="5"/>
      <c r="B4" s="342"/>
      <c r="C4" s="5"/>
      <c r="D4" s="5"/>
      <c r="E4" s="5"/>
      <c r="F4" s="8"/>
      <c r="G4" s="427"/>
      <c r="H4" s="428"/>
      <c r="I4" s="5"/>
      <c r="K4" s="5"/>
      <c r="L4"/>
      <c r="M4"/>
      <c r="N4" s="5"/>
      <c r="O4" s="5"/>
      <c r="P4" s="5"/>
      <c r="Q4" s="5"/>
    </row>
    <row r="5" spans="1:17" ht="19.95" customHeight="1" thickBot="1" x14ac:dyDescent="0.35">
      <c r="A5" s="5"/>
      <c r="B5" s="82" t="s">
        <v>51</v>
      </c>
      <c r="C5" s="83" t="s">
        <v>52</v>
      </c>
      <c r="D5" s="86">
        <v>2019</v>
      </c>
      <c r="E5" s="84">
        <v>2020</v>
      </c>
      <c r="F5" s="84">
        <v>2021</v>
      </c>
      <c r="G5" s="84">
        <v>2022</v>
      </c>
      <c r="H5" s="84">
        <v>2023</v>
      </c>
      <c r="I5" s="85" t="s">
        <v>53</v>
      </c>
      <c r="K5" s="5"/>
      <c r="L5"/>
      <c r="M5" s="436"/>
      <c r="N5" s="436"/>
      <c r="O5" s="436"/>
      <c r="P5" s="436"/>
      <c r="Q5" s="436"/>
    </row>
    <row r="6" spans="1:17" ht="19.95" customHeight="1" x14ac:dyDescent="0.3">
      <c r="A6" s="5"/>
      <c r="B6" s="479" t="s">
        <v>54</v>
      </c>
      <c r="C6" s="426" t="s">
        <v>55</v>
      </c>
      <c r="D6" s="416">
        <v>617399</v>
      </c>
      <c r="E6" s="416">
        <v>655865</v>
      </c>
      <c r="F6" s="416">
        <v>696128</v>
      </c>
      <c r="G6" s="416">
        <v>697806</v>
      </c>
      <c r="H6" s="417">
        <v>723664</v>
      </c>
      <c r="I6" s="27"/>
      <c r="K6" s="5"/>
      <c r="L6" s="439"/>
      <c r="M6" s="439"/>
      <c r="N6" s="439"/>
      <c r="O6" s="439"/>
      <c r="P6" s="439"/>
      <c r="Q6" s="436"/>
    </row>
    <row r="7" spans="1:17" ht="19.95" customHeight="1" x14ac:dyDescent="0.3">
      <c r="A7" s="5"/>
      <c r="B7" s="479"/>
      <c r="C7" s="426" t="s">
        <v>56</v>
      </c>
      <c r="D7" s="416">
        <v>107893</v>
      </c>
      <c r="E7" s="416">
        <v>111911</v>
      </c>
      <c r="F7" s="416">
        <v>123016</v>
      </c>
      <c r="G7" s="416">
        <v>129765</v>
      </c>
      <c r="H7" s="417">
        <v>135958</v>
      </c>
      <c r="I7" s="27"/>
      <c r="K7" s="5"/>
      <c r="L7" s="439"/>
      <c r="M7" s="439"/>
      <c r="N7" s="439"/>
      <c r="O7" s="439"/>
      <c r="P7" s="435"/>
      <c r="Q7" s="436"/>
    </row>
    <row r="8" spans="1:17" ht="19.95" customHeight="1" x14ac:dyDescent="0.3">
      <c r="A8" s="5"/>
      <c r="B8" s="479"/>
      <c r="C8" s="426" t="s">
        <v>57</v>
      </c>
      <c r="D8" s="416">
        <v>27526</v>
      </c>
      <c r="E8" s="416">
        <v>27240</v>
      </c>
      <c r="F8" s="416">
        <v>27415</v>
      </c>
      <c r="G8" s="416">
        <v>25251</v>
      </c>
      <c r="H8" s="417">
        <v>26380</v>
      </c>
      <c r="I8" s="27"/>
      <c r="K8" s="5"/>
      <c r="L8" s="439"/>
      <c r="M8" s="439"/>
      <c r="N8" s="439"/>
      <c r="O8" s="439"/>
      <c r="P8" s="435"/>
      <c r="Q8" s="436"/>
    </row>
    <row r="9" spans="1:17" ht="19.95" customHeight="1" x14ac:dyDescent="0.3">
      <c r="A9" s="5"/>
      <c r="B9" s="479"/>
      <c r="C9" s="426" t="s">
        <v>58</v>
      </c>
      <c r="D9" s="416">
        <v>17543</v>
      </c>
      <c r="E9" s="416">
        <v>18398</v>
      </c>
      <c r="F9" s="416">
        <v>19977</v>
      </c>
      <c r="G9" s="416">
        <v>20115</v>
      </c>
      <c r="H9" s="417">
        <v>20237</v>
      </c>
      <c r="I9" s="27"/>
      <c r="K9" s="5"/>
      <c r="L9" s="439"/>
      <c r="M9" s="439"/>
      <c r="N9" s="439"/>
      <c r="O9" s="439"/>
      <c r="P9" s="435"/>
      <c r="Q9" s="436"/>
    </row>
    <row r="10" spans="1:17" ht="19.95" customHeight="1" x14ac:dyDescent="0.3">
      <c r="A10" s="5"/>
      <c r="B10" s="479"/>
      <c r="C10" s="426" t="s">
        <v>59</v>
      </c>
      <c r="D10" s="416">
        <v>22840</v>
      </c>
      <c r="E10" s="416">
        <v>17588</v>
      </c>
      <c r="F10" s="416">
        <v>19610</v>
      </c>
      <c r="G10" s="416">
        <v>18574</v>
      </c>
      <c r="H10" s="417">
        <v>18353</v>
      </c>
      <c r="I10" s="27"/>
      <c r="K10" s="5"/>
      <c r="L10" s="439"/>
      <c r="M10" s="439"/>
      <c r="N10" s="439"/>
      <c r="O10" s="439"/>
      <c r="P10" s="435"/>
      <c r="Q10" s="436"/>
    </row>
    <row r="11" spans="1:17" ht="19.95" customHeight="1" x14ac:dyDescent="0.3">
      <c r="A11" s="5"/>
      <c r="B11" s="479"/>
      <c r="C11" s="426" t="s">
        <v>60</v>
      </c>
      <c r="D11" s="416">
        <v>6890</v>
      </c>
      <c r="E11" s="416">
        <v>8008</v>
      </c>
      <c r="F11" s="416">
        <v>9526</v>
      </c>
      <c r="G11" s="416">
        <v>10649</v>
      </c>
      <c r="H11" s="417">
        <v>9447</v>
      </c>
      <c r="I11" s="27"/>
      <c r="K11" s="5"/>
      <c r="L11" s="439"/>
      <c r="M11" s="439"/>
      <c r="N11" s="439"/>
      <c r="O11" s="439"/>
      <c r="P11" s="435"/>
      <c r="Q11" s="436"/>
    </row>
    <row r="12" spans="1:17" ht="19.95" customHeight="1" x14ac:dyDescent="0.3">
      <c r="A12" s="5"/>
      <c r="B12" s="479"/>
      <c r="C12" s="426" t="s">
        <v>61</v>
      </c>
      <c r="D12" s="416">
        <v>6297</v>
      </c>
      <c r="E12" s="416">
        <v>6441</v>
      </c>
      <c r="F12" s="416">
        <v>8261</v>
      </c>
      <c r="G12" s="416">
        <v>7656</v>
      </c>
      <c r="H12" s="417">
        <v>7758</v>
      </c>
      <c r="I12" s="27"/>
      <c r="K12" s="5"/>
      <c r="L12" s="439"/>
      <c r="M12" s="439"/>
      <c r="N12" s="439"/>
      <c r="O12" s="439"/>
      <c r="P12" s="435"/>
      <c r="Q12" s="436"/>
    </row>
    <row r="13" spans="1:17" ht="19.95" customHeight="1" x14ac:dyDescent="0.3">
      <c r="A13" s="5"/>
      <c r="B13" s="479"/>
      <c r="C13" s="426" t="s">
        <v>62</v>
      </c>
      <c r="D13" s="416">
        <v>2286</v>
      </c>
      <c r="E13" s="416">
        <v>2100</v>
      </c>
      <c r="F13" s="416">
        <v>2657</v>
      </c>
      <c r="G13" s="416">
        <v>2826</v>
      </c>
      <c r="H13" s="417">
        <v>2566</v>
      </c>
      <c r="I13" s="27"/>
      <c r="K13" s="5"/>
      <c r="L13" s="439"/>
      <c r="M13" s="439"/>
      <c r="N13" s="439"/>
      <c r="O13" s="439"/>
      <c r="P13" s="435"/>
      <c r="Q13" s="436"/>
    </row>
    <row r="14" spans="1:17" ht="19.95" customHeight="1" thickBot="1" x14ac:dyDescent="0.35">
      <c r="A14" s="5"/>
      <c r="B14" s="480"/>
      <c r="C14" s="431" t="s">
        <v>63</v>
      </c>
      <c r="D14" s="407">
        <v>1071.6574763563319</v>
      </c>
      <c r="E14" s="407">
        <v>1100.8827571624906</v>
      </c>
      <c r="F14" s="407">
        <v>1150.355096567487</v>
      </c>
      <c r="G14" s="407">
        <v>694.00229376826417</v>
      </c>
      <c r="H14" s="407">
        <v>843.94750599477652</v>
      </c>
      <c r="I14" s="418"/>
      <c r="K14" s="5"/>
      <c r="L14" s="439"/>
      <c r="M14" s="439"/>
      <c r="N14" s="439"/>
      <c r="O14" s="439"/>
      <c r="P14" s="435"/>
      <c r="Q14" s="436"/>
    </row>
    <row r="15" spans="1:17" ht="24.6" customHeight="1" x14ac:dyDescent="0.3">
      <c r="A15" s="5"/>
      <c r="B15" s="477" t="s">
        <v>64</v>
      </c>
      <c r="C15" s="477"/>
      <c r="D15" s="477"/>
      <c r="E15" s="477"/>
      <c r="F15" s="477"/>
      <c r="G15" s="477"/>
      <c r="H15" s="477"/>
      <c r="I15" s="477"/>
      <c r="K15" s="5"/>
      <c r="L15"/>
      <c r="M15" s="437"/>
      <c r="N15" s="437"/>
      <c r="O15" s="437"/>
      <c r="P15" s="437"/>
      <c r="Q15" s="437"/>
    </row>
    <row r="16" spans="1:17" ht="15" customHeight="1" x14ac:dyDescent="0.3">
      <c r="A16" s="5"/>
      <c r="B16" s="477"/>
      <c r="C16" s="477"/>
      <c r="D16" s="477"/>
      <c r="E16" s="477"/>
      <c r="F16" s="477"/>
      <c r="G16" s="477"/>
      <c r="H16" s="477"/>
      <c r="I16" s="477"/>
      <c r="K16" s="5"/>
      <c r="L16" s="439"/>
      <c r="M16" s="439"/>
      <c r="N16" s="439"/>
      <c r="O16" s="439"/>
      <c r="P16" s="439"/>
      <c r="Q16" s="437"/>
    </row>
    <row r="17" spans="1:21" ht="14.4" x14ac:dyDescent="0.3">
      <c r="A17" s="5"/>
      <c r="B17" s="477" t="s">
        <v>65</v>
      </c>
      <c r="C17" s="477"/>
      <c r="D17" s="477"/>
      <c r="E17" s="477"/>
      <c r="F17" s="477"/>
      <c r="G17" s="477"/>
      <c r="H17" s="477"/>
      <c r="I17" s="477"/>
      <c r="K17" s="5"/>
      <c r="L17" s="439"/>
      <c r="M17" s="439"/>
      <c r="N17" s="439"/>
      <c r="O17" s="439"/>
      <c r="P17" s="439"/>
      <c r="Q17" s="437"/>
    </row>
    <row r="18" spans="1:21" ht="14.4" x14ac:dyDescent="0.3">
      <c r="A18" s="5"/>
      <c r="B18" s="24"/>
      <c r="C18" s="24"/>
      <c r="D18" s="24"/>
      <c r="E18" s="24"/>
      <c r="F18" s="24"/>
      <c r="G18" s="24"/>
      <c r="H18" s="24"/>
      <c r="I18" s="24"/>
      <c r="K18" s="5"/>
      <c r="L18" s="439"/>
      <c r="M18" s="439"/>
      <c r="N18" s="439"/>
      <c r="O18" s="439"/>
      <c r="P18" s="439"/>
      <c r="Q18" s="437"/>
    </row>
    <row r="19" spans="1:21" ht="14.4" x14ac:dyDescent="0.3">
      <c r="A19" s="5"/>
      <c r="B19" s="133" t="s">
        <v>66</v>
      </c>
      <c r="C19" s="25"/>
      <c r="D19" s="25"/>
      <c r="E19" s="25"/>
      <c r="F19" s="25"/>
      <c r="G19" s="25"/>
      <c r="H19" s="25"/>
      <c r="I19" s="25"/>
      <c r="K19" s="5"/>
      <c r="L19" s="439"/>
      <c r="M19" s="439"/>
      <c r="N19" s="439"/>
      <c r="O19" s="439"/>
      <c r="P19" s="439"/>
      <c r="Q19" s="5"/>
    </row>
    <row r="20" spans="1:21" ht="14.4" x14ac:dyDescent="0.3">
      <c r="A20" s="5"/>
      <c r="B20" s="392" t="s">
        <v>19</v>
      </c>
      <c r="C20" s="391"/>
      <c r="D20" s="391"/>
      <c r="E20" s="391"/>
      <c r="F20" s="391"/>
      <c r="G20" s="391"/>
      <c r="H20" s="391"/>
      <c r="I20" s="391"/>
      <c r="K20" s="5"/>
      <c r="L20" s="439"/>
      <c r="M20" s="439"/>
      <c r="N20" s="439"/>
      <c r="O20" s="439"/>
      <c r="P20" s="439"/>
      <c r="Q20" s="5"/>
    </row>
    <row r="21" spans="1:21" ht="18.600000000000001" customHeight="1" thickBot="1" x14ac:dyDescent="0.35">
      <c r="A21" s="5"/>
      <c r="B21" s="6"/>
      <c r="C21" s="5"/>
      <c r="D21" s="5"/>
      <c r="E21" s="5"/>
      <c r="F21" s="5"/>
      <c r="G21" s="5"/>
      <c r="H21" s="5"/>
      <c r="I21" s="5"/>
      <c r="K21" s="5"/>
      <c r="L21" s="439"/>
      <c r="M21" s="439"/>
      <c r="N21" s="439"/>
      <c r="O21" s="439"/>
      <c r="P21" s="439"/>
      <c r="Q21" s="5"/>
    </row>
    <row r="22" spans="1:21" ht="19.95" customHeight="1" thickBot="1" x14ac:dyDescent="0.35">
      <c r="A22" s="5"/>
      <c r="B22" s="82" t="s">
        <v>51</v>
      </c>
      <c r="C22" s="83" t="s">
        <v>52</v>
      </c>
      <c r="D22" s="86">
        <v>2019</v>
      </c>
      <c r="E22" s="84">
        <v>2020</v>
      </c>
      <c r="F22" s="84">
        <v>2021</v>
      </c>
      <c r="G22" s="84">
        <v>2022</v>
      </c>
      <c r="H22" s="84">
        <v>2023</v>
      </c>
      <c r="I22" s="85" t="s">
        <v>53</v>
      </c>
      <c r="K22" s="5"/>
      <c r="L22" s="439"/>
      <c r="M22" s="439"/>
      <c r="N22" s="439"/>
      <c r="O22" s="439"/>
      <c r="P22" s="439"/>
      <c r="Q22" s="434"/>
    </row>
    <row r="23" spans="1:21" ht="19.95" customHeight="1" x14ac:dyDescent="0.3">
      <c r="A23" s="5"/>
      <c r="B23" s="479" t="s">
        <v>54</v>
      </c>
      <c r="C23" s="426" t="s">
        <v>55</v>
      </c>
      <c r="D23" s="416">
        <v>329432</v>
      </c>
      <c r="E23" s="416">
        <v>347544</v>
      </c>
      <c r="F23" s="416">
        <v>365456</v>
      </c>
      <c r="G23" s="416">
        <v>364359</v>
      </c>
      <c r="H23" s="417">
        <v>390400</v>
      </c>
      <c r="I23" s="27"/>
      <c r="K23" s="5"/>
      <c r="L23" s="439"/>
      <c r="M23" s="439"/>
      <c r="N23" s="439"/>
      <c r="O23" s="439"/>
      <c r="P23" s="439"/>
      <c r="Q23" s="434"/>
      <c r="R23" s="434"/>
      <c r="S23" s="434"/>
      <c r="T23" s="434"/>
      <c r="U23" s="434"/>
    </row>
    <row r="24" spans="1:21" ht="19.95" customHeight="1" x14ac:dyDescent="0.3">
      <c r="A24" s="5"/>
      <c r="B24" s="479"/>
      <c r="C24" s="426" t="s">
        <v>56</v>
      </c>
      <c r="D24" s="416">
        <v>80791</v>
      </c>
      <c r="E24" s="416">
        <v>84690</v>
      </c>
      <c r="F24" s="416">
        <v>92953</v>
      </c>
      <c r="G24" s="416">
        <v>97371</v>
      </c>
      <c r="H24" s="417">
        <v>100185</v>
      </c>
      <c r="I24" s="27"/>
      <c r="K24" s="5"/>
      <c r="L24" s="439"/>
      <c r="M24" s="439"/>
      <c r="N24" s="439"/>
      <c r="O24" s="439"/>
      <c r="P24" s="439"/>
      <c r="Q24" s="434"/>
      <c r="R24" s="434"/>
      <c r="S24" s="434"/>
      <c r="T24" s="434"/>
      <c r="U24" s="434"/>
    </row>
    <row r="25" spans="1:21" ht="19.95" customHeight="1" x14ac:dyDescent="0.3">
      <c r="A25" s="5"/>
      <c r="B25" s="479"/>
      <c r="C25" s="426" t="s">
        <v>57</v>
      </c>
      <c r="D25" s="416">
        <v>18110</v>
      </c>
      <c r="E25" s="416">
        <v>15743</v>
      </c>
      <c r="F25" s="416">
        <v>15511</v>
      </c>
      <c r="G25" s="416">
        <v>13821</v>
      </c>
      <c r="H25" s="417">
        <v>14349</v>
      </c>
      <c r="I25" s="27"/>
      <c r="K25" s="5"/>
      <c r="L25" s="439"/>
      <c r="M25" s="439"/>
      <c r="N25" s="439"/>
      <c r="O25" s="439"/>
      <c r="P25" s="439"/>
      <c r="Q25" s="434"/>
      <c r="R25" s="434"/>
      <c r="S25" s="434"/>
      <c r="T25" s="434"/>
      <c r="U25" s="434"/>
    </row>
    <row r="26" spans="1:21" ht="19.95" customHeight="1" x14ac:dyDescent="0.3">
      <c r="A26" s="5"/>
      <c r="B26" s="479"/>
      <c r="C26" s="426" t="s">
        <v>58</v>
      </c>
      <c r="D26" s="416">
        <v>12567</v>
      </c>
      <c r="E26" s="416">
        <v>13437</v>
      </c>
      <c r="F26" s="416">
        <v>14828</v>
      </c>
      <c r="G26" s="416">
        <v>14707</v>
      </c>
      <c r="H26" s="417">
        <v>14566</v>
      </c>
      <c r="I26" s="27"/>
      <c r="K26" s="5"/>
      <c r="L26" s="439"/>
      <c r="M26" s="439"/>
      <c r="N26" s="439"/>
      <c r="O26" s="439"/>
      <c r="P26" s="439"/>
      <c r="Q26" s="434"/>
      <c r="R26" s="434"/>
      <c r="S26" s="434"/>
      <c r="T26" s="434"/>
      <c r="U26" s="434"/>
    </row>
    <row r="27" spans="1:21" ht="19.95" customHeight="1" x14ac:dyDescent="0.3">
      <c r="A27" s="5"/>
      <c r="B27" s="479"/>
      <c r="C27" s="426" t="s">
        <v>59</v>
      </c>
      <c r="D27" s="416">
        <v>16362</v>
      </c>
      <c r="E27" s="416">
        <v>11993</v>
      </c>
      <c r="F27" s="416">
        <v>13437</v>
      </c>
      <c r="G27" s="416">
        <v>11718</v>
      </c>
      <c r="H27" s="417">
        <v>10576</v>
      </c>
      <c r="I27" s="27"/>
      <c r="K27" s="5"/>
      <c r="L27" s="439"/>
      <c r="M27" s="439"/>
      <c r="N27" s="439"/>
      <c r="O27" s="439"/>
      <c r="P27" s="434"/>
      <c r="Q27" s="434"/>
      <c r="R27" s="434"/>
      <c r="S27" s="434"/>
      <c r="T27" s="434"/>
      <c r="U27" s="434"/>
    </row>
    <row r="28" spans="1:21" ht="19.95" customHeight="1" x14ac:dyDescent="0.3">
      <c r="A28" s="5"/>
      <c r="B28" s="479"/>
      <c r="C28" s="426" t="s">
        <v>60</v>
      </c>
      <c r="D28" s="416">
        <v>4592</v>
      </c>
      <c r="E28" s="416">
        <v>5567</v>
      </c>
      <c r="F28" s="416">
        <v>6946</v>
      </c>
      <c r="G28" s="416">
        <v>7627</v>
      </c>
      <c r="H28" s="417">
        <v>6551</v>
      </c>
      <c r="I28" s="27"/>
      <c r="K28" s="5"/>
      <c r="L28" s="439"/>
      <c r="M28" s="439"/>
      <c r="N28" s="439"/>
      <c r="O28" s="439"/>
      <c r="P28" s="434"/>
      <c r="Q28" s="434"/>
      <c r="R28" s="434"/>
      <c r="S28" s="434"/>
      <c r="T28" s="434"/>
      <c r="U28" s="434"/>
    </row>
    <row r="29" spans="1:21" ht="19.95" customHeight="1" x14ac:dyDescent="0.3">
      <c r="A29" s="5"/>
      <c r="B29" s="479"/>
      <c r="C29" s="426" t="s">
        <v>61</v>
      </c>
      <c r="D29" s="416">
        <v>4300</v>
      </c>
      <c r="E29" s="416">
        <v>4741</v>
      </c>
      <c r="F29" s="416">
        <v>6030</v>
      </c>
      <c r="G29" s="416">
        <v>5414</v>
      </c>
      <c r="H29" s="417">
        <v>5277</v>
      </c>
      <c r="I29" s="27"/>
      <c r="K29" s="5"/>
      <c r="L29" s="439"/>
      <c r="M29" s="439"/>
      <c r="N29" s="439"/>
      <c r="O29" s="439"/>
      <c r="P29" s="434"/>
      <c r="Q29" s="434"/>
      <c r="R29" s="434"/>
      <c r="S29" s="434"/>
      <c r="T29" s="434"/>
      <c r="U29" s="434"/>
    </row>
    <row r="30" spans="1:21" ht="19.95" customHeight="1" x14ac:dyDescent="0.3">
      <c r="A30" s="5"/>
      <c r="B30" s="479"/>
      <c r="C30" s="426" t="s">
        <v>62</v>
      </c>
      <c r="D30" s="416">
        <v>1526</v>
      </c>
      <c r="E30" s="416">
        <v>1359</v>
      </c>
      <c r="F30" s="416">
        <v>1786</v>
      </c>
      <c r="G30" s="416">
        <v>1825</v>
      </c>
      <c r="H30" s="417">
        <v>1590</v>
      </c>
      <c r="I30" s="27"/>
      <c r="K30" s="5"/>
      <c r="L30" s="439"/>
      <c r="M30" s="439"/>
      <c r="N30" s="439"/>
      <c r="O30" s="439"/>
      <c r="P30" s="434"/>
      <c r="Q30" s="434"/>
      <c r="R30" s="434"/>
      <c r="S30" s="434"/>
      <c r="T30" s="434"/>
      <c r="U30" s="434"/>
    </row>
    <row r="31" spans="1:21" ht="19.95" customHeight="1" thickBot="1" x14ac:dyDescent="0.35">
      <c r="A31" s="5"/>
      <c r="B31" s="480"/>
      <c r="C31" s="431" t="s">
        <v>63</v>
      </c>
      <c r="D31" s="407">
        <v>484.28986641625016</v>
      </c>
      <c r="E31" s="407">
        <v>544.45501638651024</v>
      </c>
      <c r="F31" s="407">
        <v>613.8743764464225</v>
      </c>
      <c r="G31" s="407">
        <v>366.83139494177448</v>
      </c>
      <c r="H31" s="407">
        <v>464.30041652898126</v>
      </c>
      <c r="I31" s="418"/>
      <c r="K31" s="5"/>
      <c r="L31" s="439"/>
      <c r="M31" s="439"/>
      <c r="N31" s="439"/>
      <c r="O31" s="439"/>
      <c r="P31" s="5"/>
      <c r="Q31" s="434"/>
      <c r="R31" s="434"/>
      <c r="S31" s="434"/>
      <c r="T31" s="434"/>
      <c r="U31" s="434"/>
    </row>
    <row r="32" spans="1:21" ht="14.4" customHeight="1" x14ac:dyDescent="0.3">
      <c r="A32" s="5"/>
      <c r="B32" s="477" t="s">
        <v>64</v>
      </c>
      <c r="C32" s="477"/>
      <c r="D32" s="477"/>
      <c r="E32" s="477"/>
      <c r="F32" s="477"/>
      <c r="G32" s="477"/>
      <c r="H32" s="477"/>
      <c r="I32" s="477"/>
      <c r="K32" s="5"/>
      <c r="L32" s="440"/>
      <c r="M32" s="440"/>
      <c r="N32" s="440"/>
      <c r="O32" s="440"/>
      <c r="P32" s="440"/>
      <c r="Q32" s="438"/>
    </row>
    <row r="33" spans="1:23" ht="28.95" customHeight="1" x14ac:dyDescent="0.3">
      <c r="A33" s="5"/>
      <c r="B33" s="477"/>
      <c r="C33" s="477"/>
      <c r="D33" s="477"/>
      <c r="E33" s="477"/>
      <c r="F33" s="477"/>
      <c r="G33" s="477"/>
      <c r="H33" s="477"/>
      <c r="I33" s="477"/>
      <c r="K33" s="5"/>
      <c r="L33"/>
      <c r="M33" s="438"/>
      <c r="N33" s="438"/>
      <c r="O33" s="438"/>
      <c r="P33" s="438"/>
      <c r="Q33" s="438"/>
    </row>
    <row r="34" spans="1:23" ht="14.4" customHeight="1" x14ac:dyDescent="0.3">
      <c r="A34" s="5"/>
      <c r="B34" s="477" t="s">
        <v>65</v>
      </c>
      <c r="C34" s="477"/>
      <c r="D34" s="477"/>
      <c r="E34" s="477"/>
      <c r="F34" s="477"/>
      <c r="G34" s="477"/>
      <c r="H34" s="477"/>
      <c r="I34" s="477"/>
      <c r="K34" s="5"/>
      <c r="L34"/>
      <c r="M34" s="438"/>
      <c r="N34" s="438"/>
      <c r="O34" s="438"/>
      <c r="P34" s="438"/>
      <c r="Q34" s="438"/>
    </row>
    <row r="35" spans="1:23" ht="14.4" x14ac:dyDescent="0.3">
      <c r="A35" s="5"/>
      <c r="B35" s="5"/>
      <c r="C35" s="5"/>
      <c r="D35" s="5"/>
      <c r="E35" s="5"/>
      <c r="F35" s="5"/>
      <c r="G35" s="5"/>
      <c r="H35" s="5"/>
      <c r="I35" s="5"/>
      <c r="K35" s="5"/>
      <c r="L35"/>
      <c r="M35" s="438"/>
      <c r="N35" s="438"/>
      <c r="O35" s="438"/>
      <c r="P35" s="438"/>
      <c r="Q35" s="438"/>
    </row>
    <row r="36" spans="1:23" ht="14.4" x14ac:dyDescent="0.3">
      <c r="A36" s="5"/>
      <c r="B36" s="133" t="s">
        <v>67</v>
      </c>
      <c r="C36" s="5"/>
      <c r="D36" s="5"/>
      <c r="E36" s="5"/>
      <c r="F36" s="5"/>
      <c r="G36" s="5"/>
      <c r="H36" s="5"/>
      <c r="I36" s="5"/>
      <c r="K36" s="5"/>
      <c r="L36"/>
      <c r="M36" s="438"/>
      <c r="N36" s="438"/>
      <c r="O36" s="438"/>
      <c r="P36" s="438"/>
      <c r="Q36" s="438"/>
    </row>
    <row r="37" spans="1:23" ht="14.4" x14ac:dyDescent="0.3">
      <c r="A37" s="5"/>
      <c r="B37" s="392" t="s">
        <v>20</v>
      </c>
      <c r="C37" s="391"/>
      <c r="D37" s="391"/>
      <c r="E37" s="391"/>
      <c r="F37" s="391"/>
      <c r="G37" s="391"/>
      <c r="H37" s="391"/>
      <c r="I37" s="391"/>
      <c r="K37" s="5"/>
      <c r="L37"/>
      <c r="M37" s="438"/>
      <c r="N37" s="438"/>
      <c r="O37" s="438"/>
      <c r="P37" s="438"/>
      <c r="Q37" s="438"/>
    </row>
    <row r="38" spans="1:23" ht="15" thickBot="1" x14ac:dyDescent="0.35">
      <c r="A38" s="5"/>
      <c r="B38" s="6"/>
      <c r="C38" s="5"/>
      <c r="D38" s="5"/>
      <c r="E38" s="5"/>
      <c r="F38" s="5"/>
      <c r="G38" s="5"/>
      <c r="H38" s="5"/>
      <c r="I38" s="5"/>
      <c r="K38" s="5"/>
      <c r="L38"/>
      <c r="M38" s="438"/>
      <c r="N38" s="438"/>
      <c r="O38" s="438"/>
      <c r="P38" s="438"/>
      <c r="Q38" s="438"/>
    </row>
    <row r="39" spans="1:23" ht="19.95" customHeight="1" thickBot="1" x14ac:dyDescent="0.35">
      <c r="A39" s="5"/>
      <c r="B39" s="82" t="s">
        <v>51</v>
      </c>
      <c r="C39" s="83" t="s">
        <v>52</v>
      </c>
      <c r="D39" s="86">
        <v>2019</v>
      </c>
      <c r="E39" s="84">
        <v>2020</v>
      </c>
      <c r="F39" s="84">
        <v>2021</v>
      </c>
      <c r="G39" s="84">
        <v>2022</v>
      </c>
      <c r="H39" s="84">
        <v>2023</v>
      </c>
      <c r="I39" s="85" t="s">
        <v>53</v>
      </c>
      <c r="K39" s="5"/>
      <c r="L39"/>
      <c r="M39" s="438"/>
      <c r="N39" s="438"/>
      <c r="O39" s="438"/>
      <c r="P39" s="438"/>
      <c r="Q39" s="438"/>
    </row>
    <row r="40" spans="1:23" ht="19.95" customHeight="1" x14ac:dyDescent="0.3">
      <c r="A40" s="5"/>
      <c r="B40" s="479" t="s">
        <v>54</v>
      </c>
      <c r="C40" s="426" t="s">
        <v>55</v>
      </c>
      <c r="D40" s="416">
        <v>287967</v>
      </c>
      <c r="E40" s="416">
        <v>308321</v>
      </c>
      <c r="F40" s="416">
        <v>330672</v>
      </c>
      <c r="G40" s="416">
        <v>333448</v>
      </c>
      <c r="H40" s="417">
        <v>333264</v>
      </c>
      <c r="I40" s="27"/>
      <c r="K40" s="5"/>
      <c r="L40" s="439"/>
      <c r="M40" s="439"/>
      <c r="N40" s="439"/>
      <c r="O40" s="439"/>
      <c r="P40" s="436"/>
      <c r="Q40" s="436"/>
      <c r="R40" s="169"/>
      <c r="S40" s="169"/>
      <c r="T40" s="169"/>
      <c r="U40" s="169"/>
      <c r="V40" s="169"/>
      <c r="W40" s="169"/>
    </row>
    <row r="41" spans="1:23" ht="19.95" customHeight="1" x14ac:dyDescent="0.3">
      <c r="A41" s="5"/>
      <c r="B41" s="479"/>
      <c r="C41" s="426" t="s">
        <v>56</v>
      </c>
      <c r="D41" s="416">
        <v>27102</v>
      </c>
      <c r="E41" s="416">
        <v>27221</v>
      </c>
      <c r="F41" s="416">
        <v>30062</v>
      </c>
      <c r="G41" s="416">
        <v>32394</v>
      </c>
      <c r="H41" s="417">
        <v>35773</v>
      </c>
      <c r="I41" s="27"/>
      <c r="K41" s="5"/>
      <c r="L41" s="439"/>
      <c r="M41" s="439"/>
      <c r="N41" s="439"/>
      <c r="O41" s="439"/>
      <c r="P41" s="436"/>
      <c r="Q41" s="436"/>
      <c r="R41" s="169"/>
      <c r="S41" s="169"/>
      <c r="T41" s="169"/>
      <c r="U41" s="169"/>
      <c r="V41" s="169"/>
      <c r="W41" s="169"/>
    </row>
    <row r="42" spans="1:23" ht="19.95" customHeight="1" x14ac:dyDescent="0.3">
      <c r="A42" s="5"/>
      <c r="B42" s="479"/>
      <c r="C42" s="426" t="s">
        <v>57</v>
      </c>
      <c r="D42" s="416">
        <v>9416</v>
      </c>
      <c r="E42" s="416">
        <v>11497</v>
      </c>
      <c r="F42" s="416">
        <v>11903</v>
      </c>
      <c r="G42" s="416">
        <v>11429</v>
      </c>
      <c r="H42" s="417">
        <v>12030</v>
      </c>
      <c r="I42" s="27"/>
      <c r="K42" s="5"/>
      <c r="L42" s="439"/>
      <c r="M42" s="439"/>
      <c r="N42" s="439"/>
      <c r="O42" s="439"/>
      <c r="P42" s="436"/>
      <c r="Q42" s="436"/>
      <c r="R42" s="169"/>
      <c r="S42" s="169"/>
      <c r="T42" s="169"/>
      <c r="U42" s="169"/>
      <c r="V42" s="169"/>
      <c r="W42" s="169"/>
    </row>
    <row r="43" spans="1:23" ht="19.95" customHeight="1" x14ac:dyDescent="0.3">
      <c r="A43" s="5"/>
      <c r="B43" s="479"/>
      <c r="C43" s="426" t="s">
        <v>58</v>
      </c>
      <c r="D43" s="416">
        <v>4976</v>
      </c>
      <c r="E43" s="416">
        <v>4961</v>
      </c>
      <c r="F43" s="416">
        <v>5149</v>
      </c>
      <c r="G43" s="416">
        <v>5408</v>
      </c>
      <c r="H43" s="417">
        <v>5671</v>
      </c>
      <c r="I43" s="27"/>
      <c r="K43" s="5"/>
      <c r="L43" s="439"/>
      <c r="M43" s="439"/>
      <c r="N43" s="439"/>
      <c r="O43" s="439"/>
      <c r="P43" s="436"/>
      <c r="Q43" s="436"/>
      <c r="R43" s="169"/>
      <c r="S43" s="169"/>
      <c r="T43" s="169"/>
      <c r="U43" s="169"/>
      <c r="V43" s="169"/>
      <c r="W43" s="169"/>
    </row>
    <row r="44" spans="1:23" ht="19.95" customHeight="1" x14ac:dyDescent="0.3">
      <c r="A44" s="5"/>
      <c r="B44" s="479"/>
      <c r="C44" s="426" t="s">
        <v>59</v>
      </c>
      <c r="D44" s="416">
        <v>6478</v>
      </c>
      <c r="E44" s="416">
        <v>5595</v>
      </c>
      <c r="F44" s="416">
        <v>6173</v>
      </c>
      <c r="G44" s="416">
        <v>6856</v>
      </c>
      <c r="H44" s="417">
        <v>7778</v>
      </c>
      <c r="I44" s="27"/>
      <c r="K44" s="5"/>
      <c r="L44" s="439"/>
      <c r="M44" s="439"/>
      <c r="N44" s="439"/>
      <c r="O44" s="439"/>
      <c r="P44" s="436"/>
      <c r="Q44" s="436"/>
      <c r="R44" s="169"/>
      <c r="S44" s="169"/>
      <c r="T44" s="169"/>
      <c r="U44" s="169"/>
      <c r="V44" s="169"/>
      <c r="W44" s="169"/>
    </row>
    <row r="45" spans="1:23" ht="19.95" customHeight="1" x14ac:dyDescent="0.3">
      <c r="A45" s="5"/>
      <c r="B45" s="479"/>
      <c r="C45" s="426" t="s">
        <v>60</v>
      </c>
      <c r="D45" s="416">
        <v>2298</v>
      </c>
      <c r="E45" s="416">
        <v>2440</v>
      </c>
      <c r="F45" s="416">
        <v>2580</v>
      </c>
      <c r="G45" s="416">
        <v>3022</v>
      </c>
      <c r="H45" s="417">
        <v>2896</v>
      </c>
      <c r="I45" s="27"/>
      <c r="K45" s="5"/>
      <c r="L45" s="439"/>
      <c r="M45" s="439"/>
      <c r="N45" s="439"/>
      <c r="O45" s="439"/>
      <c r="P45" s="436"/>
      <c r="Q45" s="436"/>
      <c r="R45" s="169"/>
      <c r="S45" s="169"/>
      <c r="T45" s="169"/>
      <c r="U45" s="169"/>
      <c r="V45" s="169"/>
      <c r="W45" s="169"/>
    </row>
    <row r="46" spans="1:23" ht="19.95" customHeight="1" x14ac:dyDescent="0.3">
      <c r="A46" s="5"/>
      <c r="B46" s="479"/>
      <c r="C46" s="426" t="s">
        <v>61</v>
      </c>
      <c r="D46" s="416">
        <v>1997</v>
      </c>
      <c r="E46" s="416">
        <v>1699</v>
      </c>
      <c r="F46" s="416">
        <v>2230</v>
      </c>
      <c r="G46" s="416">
        <v>2243</v>
      </c>
      <c r="H46" s="417">
        <v>2480</v>
      </c>
      <c r="I46" s="27"/>
      <c r="K46" s="5"/>
      <c r="L46" s="439"/>
      <c r="M46" s="439"/>
      <c r="N46" s="439"/>
      <c r="O46" s="439"/>
      <c r="P46" s="436"/>
      <c r="Q46" s="436"/>
      <c r="R46" s="169"/>
      <c r="S46" s="169"/>
      <c r="T46" s="169"/>
      <c r="U46" s="169"/>
      <c r="V46" s="169"/>
      <c r="W46" s="169"/>
    </row>
    <row r="47" spans="1:23" ht="19.95" customHeight="1" x14ac:dyDescent="0.3">
      <c r="A47" s="5"/>
      <c r="B47" s="479"/>
      <c r="C47" s="426" t="s">
        <v>62</v>
      </c>
      <c r="D47" s="416">
        <v>760</v>
      </c>
      <c r="E47" s="416">
        <v>741</v>
      </c>
      <c r="F47" s="416">
        <v>871</v>
      </c>
      <c r="G47" s="416">
        <v>1000</v>
      </c>
      <c r="H47" s="417">
        <v>975</v>
      </c>
      <c r="I47" s="27"/>
      <c r="K47" s="5"/>
      <c r="L47" s="439"/>
      <c r="M47" s="439"/>
      <c r="N47" s="439"/>
      <c r="O47" s="439"/>
      <c r="P47" s="436"/>
      <c r="Q47" s="436"/>
      <c r="R47" s="169"/>
      <c r="S47" s="169"/>
      <c r="T47" s="169"/>
      <c r="U47" s="169"/>
      <c r="V47" s="169"/>
      <c r="W47" s="169"/>
    </row>
    <row r="48" spans="1:23" ht="19.95" customHeight="1" thickBot="1" x14ac:dyDescent="0.35">
      <c r="A48" s="5"/>
      <c r="B48" s="480"/>
      <c r="C48" s="431" t="s">
        <v>63</v>
      </c>
      <c r="D48" s="407">
        <v>587.36760994008159</v>
      </c>
      <c r="E48" s="407">
        <v>556.42774077598051</v>
      </c>
      <c r="F48" s="407">
        <v>536.48072012106456</v>
      </c>
      <c r="G48" s="407">
        <v>327.17089882648963</v>
      </c>
      <c r="H48" s="407">
        <v>379.64708946579532</v>
      </c>
      <c r="I48" s="418"/>
      <c r="K48" s="5"/>
      <c r="L48" s="439"/>
      <c r="M48" s="439"/>
      <c r="N48" s="439"/>
      <c r="O48" s="439"/>
      <c r="P48" s="436"/>
      <c r="Q48" s="436"/>
      <c r="R48" s="169"/>
      <c r="S48" s="169"/>
      <c r="T48" s="169"/>
      <c r="U48" s="169"/>
      <c r="V48" s="169"/>
      <c r="W48" s="169"/>
    </row>
    <row r="49" spans="1:18" ht="13.2" customHeight="1" x14ac:dyDescent="0.25">
      <c r="A49" s="5"/>
      <c r="B49" s="477" t="s">
        <v>64</v>
      </c>
      <c r="C49" s="477"/>
      <c r="D49" s="477"/>
      <c r="E49" s="477"/>
      <c r="F49" s="477"/>
      <c r="G49" s="477"/>
      <c r="H49" s="477"/>
      <c r="I49" s="477"/>
      <c r="K49" s="5"/>
      <c r="L49" s="5"/>
      <c r="M49" s="5"/>
      <c r="N49" s="5"/>
      <c r="O49" s="5"/>
      <c r="P49" s="5"/>
      <c r="Q49" s="5"/>
    </row>
    <row r="50" spans="1:18" ht="28.95" customHeight="1" x14ac:dyDescent="0.25">
      <c r="A50" s="5"/>
      <c r="B50" s="477"/>
      <c r="C50" s="477"/>
      <c r="D50" s="477"/>
      <c r="E50" s="477"/>
      <c r="F50" s="477"/>
      <c r="G50" s="477"/>
      <c r="H50" s="477"/>
      <c r="I50" s="477"/>
      <c r="K50" s="5"/>
      <c r="L50" s="5"/>
      <c r="M50" s="14"/>
      <c r="N50" s="14"/>
      <c r="O50" s="14"/>
      <c r="P50" s="14"/>
      <c r="Q50" s="14"/>
    </row>
    <row r="51" spans="1:18" s="174" customFormat="1" x14ac:dyDescent="0.25">
      <c r="A51" s="33"/>
      <c r="B51" s="477" t="s">
        <v>65</v>
      </c>
      <c r="C51" s="477"/>
      <c r="D51" s="477"/>
      <c r="E51" s="477"/>
      <c r="F51" s="477"/>
      <c r="G51" s="477"/>
      <c r="H51" s="477"/>
      <c r="I51" s="477"/>
      <c r="J51" s="33"/>
      <c r="K51" s="33"/>
      <c r="L51" s="33"/>
      <c r="M51" s="441"/>
      <c r="N51" s="441"/>
      <c r="O51" s="441"/>
      <c r="P51" s="441"/>
      <c r="Q51" s="441"/>
    </row>
    <row r="52" spans="1:18" x14ac:dyDescent="0.25">
      <c r="A52" s="5"/>
      <c r="B52" s="5"/>
      <c r="C52" s="5"/>
      <c r="D52" s="5"/>
      <c r="E52" s="5"/>
      <c r="F52" s="5"/>
      <c r="G52" s="5"/>
      <c r="H52" s="5"/>
      <c r="I52" s="5"/>
      <c r="K52" s="5"/>
      <c r="M52" s="14"/>
      <c r="N52" s="14"/>
      <c r="O52" s="14"/>
      <c r="P52" s="14"/>
      <c r="Q52" s="14"/>
    </row>
    <row r="53" spans="1:18" x14ac:dyDescent="0.25">
      <c r="M53" s="14"/>
      <c r="N53" s="14"/>
      <c r="O53" s="14"/>
      <c r="P53" s="14"/>
      <c r="Q53" s="14"/>
    </row>
    <row r="54" spans="1:18" x14ac:dyDescent="0.25">
      <c r="D54" s="167"/>
      <c r="E54" s="167"/>
      <c r="F54" s="167"/>
      <c r="G54" s="167"/>
      <c r="H54" s="167"/>
      <c r="M54" s="14"/>
      <c r="N54" s="14"/>
      <c r="O54" s="14"/>
      <c r="P54" s="14"/>
      <c r="Q54" s="14"/>
    </row>
    <row r="55" spans="1:18" x14ac:dyDescent="0.25">
      <c r="C55" s="167"/>
      <c r="D55" s="167"/>
      <c r="E55" s="167"/>
      <c r="F55" s="167"/>
      <c r="G55" s="167"/>
      <c r="H55" s="167"/>
      <c r="M55" s="14"/>
      <c r="N55" s="14"/>
      <c r="O55" s="14"/>
      <c r="P55" s="14"/>
      <c r="Q55" s="14"/>
    </row>
    <row r="56" spans="1:18" x14ac:dyDescent="0.25">
      <c r="C56" s="167"/>
      <c r="D56" s="167"/>
      <c r="E56" s="167"/>
      <c r="F56" s="167"/>
      <c r="G56" s="167"/>
      <c r="H56" s="167"/>
      <c r="M56" s="14"/>
      <c r="N56" s="14"/>
      <c r="O56" s="14"/>
      <c r="P56" s="14"/>
      <c r="Q56" s="14"/>
    </row>
    <row r="57" spans="1:18" x14ac:dyDescent="0.25">
      <c r="C57" s="167"/>
      <c r="D57" s="167"/>
      <c r="E57" s="167"/>
      <c r="F57" s="167"/>
      <c r="G57" s="167"/>
      <c r="H57" s="167"/>
      <c r="M57" s="14"/>
      <c r="N57" s="14"/>
      <c r="O57" s="14"/>
      <c r="P57" s="14"/>
      <c r="Q57" s="14"/>
    </row>
    <row r="58" spans="1:18" x14ac:dyDescent="0.25">
      <c r="C58" s="167"/>
      <c r="D58" s="167"/>
      <c r="E58" s="167"/>
      <c r="F58" s="167"/>
      <c r="G58" s="167"/>
      <c r="H58" s="167"/>
      <c r="M58" s="14"/>
      <c r="N58" s="14"/>
      <c r="O58" s="14"/>
      <c r="P58" s="14"/>
      <c r="Q58" s="14"/>
    </row>
    <row r="59" spans="1:18" x14ac:dyDescent="0.25">
      <c r="C59" s="167"/>
      <c r="D59" s="167"/>
      <c r="E59" s="167"/>
      <c r="F59" s="167"/>
      <c r="G59" s="167"/>
      <c r="H59" s="167"/>
      <c r="M59" s="14"/>
      <c r="N59" s="14"/>
      <c r="O59" s="14"/>
      <c r="P59" s="14"/>
      <c r="Q59" s="14"/>
    </row>
    <row r="60" spans="1:18" x14ac:dyDescent="0.25">
      <c r="C60" s="167"/>
      <c r="D60" s="167"/>
      <c r="E60" s="167"/>
      <c r="F60" s="167"/>
      <c r="G60" s="167"/>
      <c r="H60" s="167"/>
    </row>
    <row r="61" spans="1:18" x14ac:dyDescent="0.25">
      <c r="C61" s="167"/>
      <c r="D61" s="167"/>
      <c r="E61" s="167"/>
      <c r="F61" s="167"/>
      <c r="G61" s="167"/>
      <c r="H61" s="167"/>
      <c r="N61" s="177"/>
      <c r="O61" s="177"/>
      <c r="P61" s="177"/>
      <c r="Q61" s="177"/>
      <c r="R61" s="177"/>
    </row>
    <row r="62" spans="1:18" x14ac:dyDescent="0.25">
      <c r="C62" s="167"/>
      <c r="D62" s="167"/>
      <c r="E62" s="167"/>
      <c r="F62" s="167"/>
      <c r="G62" s="167"/>
      <c r="H62" s="167"/>
      <c r="N62" s="177"/>
      <c r="O62" s="177"/>
      <c r="P62" s="177"/>
      <c r="Q62" s="177"/>
      <c r="R62" s="177"/>
    </row>
    <row r="63" spans="1:18" x14ac:dyDescent="0.25">
      <c r="C63" s="167"/>
      <c r="D63" s="167"/>
      <c r="E63" s="167"/>
      <c r="F63" s="167"/>
      <c r="G63" s="167"/>
      <c r="H63" s="167"/>
      <c r="N63" s="177"/>
      <c r="O63" s="177"/>
      <c r="P63" s="177"/>
      <c r="Q63" s="177"/>
      <c r="R63" s="177"/>
    </row>
    <row r="64" spans="1:18" x14ac:dyDescent="0.25">
      <c r="D64" s="167"/>
      <c r="E64" s="167"/>
      <c r="F64" s="167"/>
      <c r="G64" s="167"/>
      <c r="H64" s="167"/>
    </row>
    <row r="65" spans="4:14" x14ac:dyDescent="0.25">
      <c r="D65" s="167"/>
      <c r="E65" s="167"/>
      <c r="F65" s="167"/>
      <c r="G65" s="167"/>
      <c r="H65" s="167"/>
      <c r="N65" s="167"/>
    </row>
    <row r="66" spans="4:14" x14ac:dyDescent="0.25">
      <c r="D66" s="167"/>
      <c r="E66" s="167"/>
      <c r="F66" s="167"/>
      <c r="G66" s="167"/>
      <c r="H66" s="167"/>
    </row>
    <row r="67" spans="4:14" x14ac:dyDescent="0.25">
      <c r="D67" s="167"/>
      <c r="E67" s="167"/>
      <c r="F67" s="167"/>
      <c r="G67" s="167"/>
      <c r="H67" s="167"/>
    </row>
    <row r="68" spans="4:14" x14ac:dyDescent="0.25">
      <c r="D68" s="167"/>
      <c r="E68" s="167"/>
      <c r="F68" s="167"/>
      <c r="G68" s="167"/>
      <c r="H68" s="167"/>
    </row>
    <row r="69" spans="4:14" x14ac:dyDescent="0.25">
      <c r="D69" s="167"/>
      <c r="E69" s="167"/>
      <c r="F69" s="167"/>
      <c r="G69" s="167"/>
      <c r="H69" s="167"/>
    </row>
    <row r="70" spans="4:14" x14ac:dyDescent="0.25">
      <c r="D70" s="167"/>
      <c r="E70" s="167"/>
      <c r="F70" s="167"/>
      <c r="G70" s="167"/>
      <c r="H70" s="167"/>
    </row>
    <row r="71" spans="4:14" x14ac:dyDescent="0.25">
      <c r="D71" s="167"/>
      <c r="E71" s="167"/>
      <c r="F71" s="167"/>
      <c r="G71" s="167"/>
      <c r="H71" s="167"/>
    </row>
    <row r="72" spans="4:14" x14ac:dyDescent="0.25">
      <c r="D72" s="167"/>
      <c r="E72" s="167"/>
      <c r="F72" s="167"/>
      <c r="G72" s="167"/>
      <c r="H72" s="167"/>
    </row>
    <row r="73" spans="4:14" x14ac:dyDescent="0.25">
      <c r="D73" s="167"/>
      <c r="E73" s="167"/>
      <c r="F73" s="167"/>
      <c r="G73" s="167"/>
      <c r="H73" s="167"/>
    </row>
  </sheetData>
  <mergeCells count="10">
    <mergeCell ref="B51:I51"/>
    <mergeCell ref="B3:G3"/>
    <mergeCell ref="B49:I50"/>
    <mergeCell ref="B15:I16"/>
    <mergeCell ref="B32:I33"/>
    <mergeCell ref="B6:B14"/>
    <mergeCell ref="B23:B31"/>
    <mergeCell ref="B40:B48"/>
    <mergeCell ref="B17:I17"/>
    <mergeCell ref="B34:I34"/>
  </mergeCells>
  <pageMargins left="0.7" right="0.7" top="0.75" bottom="0.75" header="0.3" footer="0.3"/>
  <pageSetup scale="32" orientation="portrait" r:id="rId1"/>
  <rowBreaks count="2" manualBreakCount="2">
    <brk id="17" max="16383" man="1"/>
    <brk id="34" max="16383" man="1"/>
  </rowBreaks>
  <extLst>
    <ext xmlns:x14="http://schemas.microsoft.com/office/spreadsheetml/2009/9/main" uri="{05C60535-1F16-4fd2-B633-F4F36F0B64E0}">
      <x14:sparklineGroups xmlns:xm="http://schemas.microsoft.com/office/excel/2006/main">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Income'!D14:H14</xm:f>
              <xm:sqref>I14</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Income'!D31:H31</xm:f>
              <xm:sqref>I31</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Income'!D46:H46</xm:f>
              <xm:sqref>I46</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Income'!D23:H23</xm:f>
              <xm:sqref>I23</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Income'!D24:H24</xm:f>
              <xm:sqref>I24</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Income'!D25:H25</xm:f>
              <xm:sqref>I25</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Income'!D26:H26</xm:f>
              <xm:sqref>I26</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Income'!D27:H27</xm:f>
              <xm:sqref>I27</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Income'!D28:H28</xm:f>
              <xm:sqref>I28</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Income'!D29:H29</xm:f>
              <xm:sqref>I29</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Income'!D45:H45</xm:f>
              <xm:sqref>I45</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Income'!D44:H44</xm:f>
              <xm:sqref>I44</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Income'!D43:H43</xm:f>
              <xm:sqref>I43</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Income'!D42:H42</xm:f>
              <xm:sqref>I42</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Income'!D41:H41</xm:f>
              <xm:sqref>I41</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Income'!D12:H12</xm:f>
              <xm:sqref>I12</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Income'!D8:H8</xm:f>
              <xm:sqref>I8</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Income'!D7:H7</xm:f>
              <xm:sqref>I7</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Income'!D40:H40</xm:f>
              <xm:sqref>I40</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Income'!D10:H10</xm:f>
              <xm:sqref>I10</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Income'!D9:H9</xm:f>
              <xm:sqref>I9</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Income'!D48:H48</xm:f>
              <xm:sqref>I48</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Income'!D11:H11</xm:f>
              <xm:sqref>I11</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Income'!D13:H13</xm:f>
              <xm:sqref>I13</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Income'!D6:H6</xm:f>
              <xm:sqref>I6</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Income'!D30:H30</xm:f>
              <xm:sqref>I30</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'1.Premium Income'!D47:H47</xm:f>
              <xm:sqref>I47</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view="pageBreakPreview" zoomScaleNormal="100" zoomScaleSheetLayoutView="100" workbookViewId="0"/>
  </sheetViews>
  <sheetFormatPr defaultColWidth="8.88671875" defaultRowHeight="13.2" x14ac:dyDescent="0.25"/>
  <cols>
    <col min="1" max="1" width="3.109375" style="19" customWidth="1"/>
    <col min="2" max="2" width="31.44140625" style="19" customWidth="1"/>
    <col min="3" max="3" width="13.6640625" style="19" customWidth="1"/>
    <col min="4" max="8" width="12.6640625" style="19" customWidth="1"/>
    <col min="9" max="9" width="15.6640625" style="19" customWidth="1"/>
    <col min="10" max="10" width="3.6640625" style="5" customWidth="1"/>
    <col min="11" max="11" width="9.33203125" style="433" bestFit="1" customWidth="1"/>
    <col min="12" max="12" width="9.6640625" style="433" bestFit="1" customWidth="1"/>
    <col min="13" max="14" width="9.33203125" style="19" bestFit="1" customWidth="1"/>
    <col min="15" max="16384" width="8.88671875" style="19"/>
  </cols>
  <sheetData>
    <row r="1" spans="1:16" x14ac:dyDescent="0.25">
      <c r="A1" s="5"/>
      <c r="B1" s="5"/>
      <c r="C1" s="5"/>
      <c r="D1" s="5"/>
      <c r="E1" s="5"/>
      <c r="F1" s="5"/>
      <c r="G1" s="5"/>
      <c r="H1" s="5"/>
      <c r="I1" s="5"/>
    </row>
    <row r="2" spans="1:16" ht="13.8" x14ac:dyDescent="0.25">
      <c r="A2" s="5"/>
      <c r="B2" s="133" t="s">
        <v>68</v>
      </c>
      <c r="C2" s="5"/>
      <c r="D2" s="5"/>
      <c r="E2" s="5"/>
      <c r="F2" s="5"/>
      <c r="G2" s="432"/>
      <c r="H2" s="5"/>
      <c r="I2" s="5"/>
    </row>
    <row r="3" spans="1:16" ht="13.8" x14ac:dyDescent="0.25">
      <c r="A3" s="5"/>
      <c r="B3" s="478" t="s">
        <v>21</v>
      </c>
      <c r="C3" s="478"/>
      <c r="D3" s="478"/>
      <c r="E3" s="478"/>
      <c r="F3" s="478"/>
      <c r="G3" s="478"/>
      <c r="H3" s="478"/>
      <c r="I3" s="478"/>
    </row>
    <row r="4" spans="1:16" x14ac:dyDescent="0.25">
      <c r="A4" s="5"/>
      <c r="B4" s="6"/>
      <c r="C4" s="5"/>
      <c r="D4" s="5"/>
      <c r="E4" s="5"/>
      <c r="F4" s="5"/>
      <c r="G4" s="22"/>
      <c r="H4" s="23"/>
      <c r="I4" s="5"/>
    </row>
    <row r="5" spans="1:16" ht="19.95" customHeight="1" x14ac:dyDescent="0.3">
      <c r="A5" s="5"/>
      <c r="B5" s="82" t="s">
        <v>51</v>
      </c>
      <c r="C5" s="83" t="s">
        <v>52</v>
      </c>
      <c r="D5" s="86">
        <v>2019</v>
      </c>
      <c r="E5" s="84">
        <v>2020</v>
      </c>
      <c r="F5" s="84">
        <v>2021</v>
      </c>
      <c r="G5" s="84">
        <v>2022</v>
      </c>
      <c r="H5" s="84">
        <v>2023</v>
      </c>
      <c r="I5" s="85" t="s">
        <v>53</v>
      </c>
      <c r="K5"/>
      <c r="L5"/>
      <c r="M5"/>
      <c r="N5"/>
      <c r="O5"/>
      <c r="P5"/>
    </row>
    <row r="6" spans="1:16" ht="19.95" customHeight="1" x14ac:dyDescent="0.3">
      <c r="A6" s="5"/>
      <c r="B6" s="479" t="s">
        <v>69</v>
      </c>
      <c r="C6" s="426" t="s">
        <v>55</v>
      </c>
      <c r="D6" s="422">
        <v>7.3999999999999995</v>
      </c>
      <c r="E6" s="422">
        <v>6.2</v>
      </c>
      <c r="F6" s="422">
        <v>6.1</v>
      </c>
      <c r="G6" s="422">
        <v>0.2</v>
      </c>
      <c r="H6" s="423">
        <v>3.7056144544472245</v>
      </c>
      <c r="I6" s="27"/>
      <c r="K6"/>
      <c r="L6" s="439"/>
      <c r="M6" s="439"/>
      <c r="N6" s="439"/>
      <c r="O6" s="439"/>
      <c r="P6"/>
    </row>
    <row r="7" spans="1:16" ht="19.95" customHeight="1" x14ac:dyDescent="0.3">
      <c r="A7" s="5"/>
      <c r="B7" s="479"/>
      <c r="C7" s="426" t="s">
        <v>56</v>
      </c>
      <c r="D7" s="422">
        <v>10.8</v>
      </c>
      <c r="E7" s="422">
        <v>3.7</v>
      </c>
      <c r="F7" s="422">
        <v>9.9</v>
      </c>
      <c r="G7" s="422">
        <v>5.5</v>
      </c>
      <c r="H7" s="423">
        <v>4.7724733171502329</v>
      </c>
      <c r="I7" s="27"/>
      <c r="K7"/>
      <c r="L7" s="439"/>
      <c r="M7" s="439"/>
      <c r="N7" s="439"/>
      <c r="O7" s="439"/>
      <c r="P7"/>
    </row>
    <row r="8" spans="1:16" ht="19.95" customHeight="1" x14ac:dyDescent="0.3">
      <c r="A8" s="5"/>
      <c r="B8" s="479"/>
      <c r="C8" s="426" t="s">
        <v>57</v>
      </c>
      <c r="D8" s="422">
        <v>4.8</v>
      </c>
      <c r="E8" s="419">
        <v>-1</v>
      </c>
      <c r="F8" s="419">
        <v>0.6</v>
      </c>
      <c r="G8" s="419">
        <v>-7.9</v>
      </c>
      <c r="H8" s="420">
        <v>4.4711100550473244</v>
      </c>
      <c r="I8" s="27"/>
      <c r="K8"/>
      <c r="L8" s="439"/>
      <c r="M8" s="439"/>
      <c r="N8" s="439"/>
      <c r="O8" s="439"/>
      <c r="P8"/>
    </row>
    <row r="9" spans="1:16" ht="19.95" customHeight="1" x14ac:dyDescent="0.3">
      <c r="A9" s="5"/>
      <c r="B9" s="479"/>
      <c r="C9" s="426" t="s">
        <v>58</v>
      </c>
      <c r="D9" s="422">
        <v>5.7</v>
      </c>
      <c r="E9" s="419">
        <v>4.9000000000000004</v>
      </c>
      <c r="F9" s="419">
        <v>8.6</v>
      </c>
      <c r="G9" s="419">
        <v>0.7</v>
      </c>
      <c r="H9" s="420">
        <v>0.6065125528212777</v>
      </c>
      <c r="I9" s="27"/>
      <c r="K9"/>
      <c r="L9" s="439"/>
      <c r="M9" s="439"/>
      <c r="N9" s="439"/>
      <c r="O9" s="439"/>
      <c r="P9"/>
    </row>
    <row r="10" spans="1:16" ht="19.95" customHeight="1" x14ac:dyDescent="0.3">
      <c r="A10" s="5"/>
      <c r="B10" s="479"/>
      <c r="C10" s="426" t="s">
        <v>59</v>
      </c>
      <c r="D10" s="422">
        <v>6.1</v>
      </c>
      <c r="E10" s="419">
        <v>-23</v>
      </c>
      <c r="F10" s="419">
        <v>11.5</v>
      </c>
      <c r="G10" s="419">
        <v>-5.3</v>
      </c>
      <c r="H10" s="420">
        <v>-1.1898352535802701</v>
      </c>
      <c r="I10" s="27"/>
      <c r="K10"/>
      <c r="L10" s="439"/>
      <c r="M10" s="439"/>
      <c r="N10" s="439"/>
      <c r="O10" s="439"/>
      <c r="P10"/>
    </row>
    <row r="11" spans="1:16" ht="19.95" customHeight="1" x14ac:dyDescent="0.3">
      <c r="A11" s="5"/>
      <c r="B11" s="479"/>
      <c r="C11" s="426" t="s">
        <v>60</v>
      </c>
      <c r="D11" s="422">
        <v>13.5</v>
      </c>
      <c r="E11" s="419">
        <v>16.2</v>
      </c>
      <c r="F11" s="419">
        <v>19</v>
      </c>
      <c r="G11" s="419">
        <v>11.8</v>
      </c>
      <c r="H11" s="420">
        <v>-11.287444830500517</v>
      </c>
      <c r="I11" s="27"/>
      <c r="K11"/>
      <c r="L11" s="439"/>
      <c r="M11" s="439"/>
      <c r="N11" s="439"/>
      <c r="O11" s="439"/>
      <c r="P11"/>
    </row>
    <row r="12" spans="1:16" ht="19.95" customHeight="1" x14ac:dyDescent="0.3">
      <c r="A12" s="5"/>
      <c r="B12" s="479"/>
      <c r="C12" s="426" t="s">
        <v>61</v>
      </c>
      <c r="D12" s="422">
        <v>5.4</v>
      </c>
      <c r="E12" s="419">
        <v>2.2999999999999998</v>
      </c>
      <c r="F12" s="419">
        <v>28.3</v>
      </c>
      <c r="G12" s="419">
        <v>-7.3</v>
      </c>
      <c r="H12" s="420">
        <v>1.3322884012539185</v>
      </c>
      <c r="I12" s="27"/>
      <c r="K12"/>
      <c r="L12" s="439"/>
      <c r="M12" s="439"/>
      <c r="N12" s="439"/>
      <c r="O12" s="439"/>
      <c r="P12"/>
    </row>
    <row r="13" spans="1:16" ht="19.95" customHeight="1" x14ac:dyDescent="0.3">
      <c r="A13" s="5"/>
      <c r="B13" s="479"/>
      <c r="C13" s="426" t="s">
        <v>62</v>
      </c>
      <c r="D13" s="419">
        <v>-22.8</v>
      </c>
      <c r="E13" s="419">
        <v>-8.1</v>
      </c>
      <c r="F13" s="419">
        <v>26.5</v>
      </c>
      <c r="G13" s="419">
        <v>6.4</v>
      </c>
      <c r="H13" s="420">
        <v>-9.2002830856334032</v>
      </c>
      <c r="I13" s="27"/>
      <c r="K13"/>
      <c r="L13" s="439"/>
      <c r="M13" s="439"/>
      <c r="N13" s="439"/>
      <c r="O13" s="439"/>
      <c r="P13"/>
    </row>
    <row r="14" spans="1:16" ht="19.95" customHeight="1" thickBot="1" x14ac:dyDescent="0.35">
      <c r="A14" s="5"/>
      <c r="B14" s="480"/>
      <c r="C14" s="431" t="s">
        <v>63</v>
      </c>
      <c r="D14" s="424">
        <v>8.6199999999999992</v>
      </c>
      <c r="E14" s="424">
        <v>6</v>
      </c>
      <c r="F14" s="424">
        <v>12.1269365083536</v>
      </c>
      <c r="G14" s="424">
        <v>10.437943529371999</v>
      </c>
      <c r="H14" s="424">
        <v>7.5905563802126803</v>
      </c>
      <c r="I14" s="418"/>
      <c r="K14"/>
      <c r="L14" s="439"/>
      <c r="M14" s="439"/>
      <c r="N14" s="439"/>
      <c r="O14" s="439"/>
      <c r="P14"/>
    </row>
    <row r="15" spans="1:16" ht="14.4" x14ac:dyDescent="0.3">
      <c r="A15" s="5"/>
      <c r="B15" s="477" t="s">
        <v>64</v>
      </c>
      <c r="C15" s="477"/>
      <c r="D15" s="477"/>
      <c r="E15" s="477"/>
      <c r="F15" s="477"/>
      <c r="G15" s="477"/>
      <c r="H15" s="477"/>
      <c r="I15" s="477"/>
      <c r="K15"/>
      <c r="L15"/>
      <c r="M15"/>
      <c r="N15"/>
      <c r="O15"/>
      <c r="P15"/>
    </row>
    <row r="16" spans="1:16" ht="26.4" customHeight="1" x14ac:dyDescent="0.3">
      <c r="A16" s="5"/>
      <c r="B16" s="477"/>
      <c r="C16" s="477"/>
      <c r="D16" s="477"/>
      <c r="E16" s="477"/>
      <c r="F16" s="477"/>
      <c r="G16" s="477"/>
      <c r="H16" s="477"/>
      <c r="I16" s="477"/>
      <c r="K16"/>
      <c r="L16" s="439"/>
      <c r="M16" s="439"/>
      <c r="N16" s="439"/>
      <c r="O16" s="439"/>
      <c r="P16"/>
    </row>
    <row r="17" spans="1:16" ht="14.4" x14ac:dyDescent="0.3">
      <c r="A17" s="5"/>
      <c r="B17" s="26"/>
      <c r="C17" s="26"/>
      <c r="D17" s="26"/>
      <c r="E17" s="26"/>
      <c r="F17" s="26"/>
      <c r="G17" s="26"/>
      <c r="H17" s="26"/>
      <c r="I17" s="118"/>
      <c r="K17"/>
      <c r="L17" s="439"/>
      <c r="M17" s="439"/>
      <c r="N17" s="439"/>
      <c r="O17" s="439"/>
      <c r="P17"/>
    </row>
    <row r="18" spans="1:16" ht="14.4" x14ac:dyDescent="0.3">
      <c r="A18" s="5"/>
      <c r="B18" s="5"/>
      <c r="C18" s="5"/>
      <c r="D18" s="5"/>
      <c r="E18" s="5"/>
      <c r="F18" s="5"/>
      <c r="G18" s="5"/>
      <c r="H18" s="5"/>
      <c r="I18" s="5"/>
      <c r="K18"/>
      <c r="L18" s="439"/>
      <c r="M18" s="439"/>
      <c r="N18" s="439"/>
      <c r="O18" s="439"/>
      <c r="P18"/>
    </row>
    <row r="19" spans="1:16" ht="14.4" x14ac:dyDescent="0.3">
      <c r="A19" s="5"/>
      <c r="B19" s="133" t="s">
        <v>70</v>
      </c>
      <c r="C19" s="5"/>
      <c r="D19" s="5"/>
      <c r="E19" s="5"/>
      <c r="F19" s="5"/>
      <c r="G19" s="5"/>
      <c r="H19" s="5"/>
      <c r="I19" s="5"/>
      <c r="K19"/>
      <c r="L19" s="439"/>
      <c r="M19" s="439"/>
      <c r="N19" s="439"/>
      <c r="O19" s="439"/>
      <c r="P19"/>
    </row>
    <row r="20" spans="1:16" s="176" customFormat="1" ht="14.4" x14ac:dyDescent="0.3">
      <c r="A20" s="343"/>
      <c r="B20" s="392" t="s">
        <v>22</v>
      </c>
      <c r="C20" s="393"/>
      <c r="D20" s="393"/>
      <c r="E20" s="393"/>
      <c r="F20" s="393"/>
      <c r="G20" s="393"/>
      <c r="H20" s="393"/>
      <c r="I20" s="393"/>
      <c r="J20" s="343"/>
      <c r="K20"/>
      <c r="L20" s="439"/>
      <c r="M20" s="439"/>
      <c r="N20" s="439"/>
      <c r="O20" s="439"/>
      <c r="P20"/>
    </row>
    <row r="21" spans="1:16" ht="13.95" customHeight="1" x14ac:dyDescent="0.3">
      <c r="A21" s="5"/>
      <c r="B21" s="6"/>
      <c r="C21" s="5"/>
      <c r="D21" s="5"/>
      <c r="E21" s="5"/>
      <c r="F21" s="5"/>
      <c r="G21" s="5"/>
      <c r="H21" s="5"/>
      <c r="I21" s="5"/>
      <c r="K21"/>
      <c r="L21" s="439"/>
      <c r="M21" s="439"/>
      <c r="N21" s="439"/>
      <c r="O21" s="439"/>
      <c r="P21"/>
    </row>
    <row r="22" spans="1:16" ht="19.95" customHeight="1" x14ac:dyDescent="0.3">
      <c r="A22" s="5"/>
      <c r="B22" s="82" t="s">
        <v>51</v>
      </c>
      <c r="C22" s="83" t="s">
        <v>52</v>
      </c>
      <c r="D22" s="86">
        <v>2019</v>
      </c>
      <c r="E22" s="84">
        <v>2020</v>
      </c>
      <c r="F22" s="84">
        <v>2021</v>
      </c>
      <c r="G22" s="84">
        <v>2022</v>
      </c>
      <c r="H22" s="84">
        <v>2023</v>
      </c>
      <c r="I22" s="85" t="s">
        <v>53</v>
      </c>
      <c r="K22"/>
      <c r="L22" s="439"/>
      <c r="M22" s="439"/>
      <c r="N22" s="439"/>
      <c r="O22" s="439"/>
      <c r="P22"/>
    </row>
    <row r="23" spans="1:16" ht="19.95" customHeight="1" x14ac:dyDescent="0.3">
      <c r="A23" s="5"/>
      <c r="B23" s="479" t="s">
        <v>69</v>
      </c>
      <c r="C23" s="426" t="s">
        <v>55</v>
      </c>
      <c r="D23" s="419">
        <v>5.0999999999999996</v>
      </c>
      <c r="E23" s="419">
        <v>5.5</v>
      </c>
      <c r="F23" s="419">
        <v>5.2</v>
      </c>
      <c r="G23" s="419">
        <v>-0.3</v>
      </c>
      <c r="H23" s="420">
        <v>7.1470719812053494</v>
      </c>
      <c r="I23" s="27"/>
      <c r="K23" s="439"/>
      <c r="L23" s="439"/>
      <c r="M23" s="439"/>
      <c r="N23" s="439"/>
      <c r="O23" s="439"/>
      <c r="P23"/>
    </row>
    <row r="24" spans="1:16" ht="19.95" customHeight="1" x14ac:dyDescent="0.3">
      <c r="A24" s="5"/>
      <c r="B24" s="479"/>
      <c r="C24" s="426" t="s">
        <v>56</v>
      </c>
      <c r="D24" s="419">
        <v>11.2</v>
      </c>
      <c r="E24" s="419">
        <v>4.8</v>
      </c>
      <c r="F24" s="419">
        <v>9.8000000000000007</v>
      </c>
      <c r="G24" s="419">
        <v>4.8</v>
      </c>
      <c r="H24" s="420">
        <v>2.8899775087038235</v>
      </c>
      <c r="I24" s="27"/>
      <c r="K24" s="439"/>
      <c r="L24" s="439"/>
      <c r="M24" s="439"/>
      <c r="N24" s="439"/>
      <c r="O24" s="439"/>
      <c r="P24"/>
    </row>
    <row r="25" spans="1:16" ht="19.95" customHeight="1" x14ac:dyDescent="0.3">
      <c r="A25" s="5"/>
      <c r="B25" s="479"/>
      <c r="C25" s="426" t="s">
        <v>57</v>
      </c>
      <c r="D25" s="419">
        <v>1.7</v>
      </c>
      <c r="E25" s="419">
        <v>-13.1</v>
      </c>
      <c r="F25" s="419">
        <v>-1.5</v>
      </c>
      <c r="G25" s="419">
        <v>-10.9</v>
      </c>
      <c r="H25" s="420">
        <v>3.8202734968526157</v>
      </c>
      <c r="I25" s="27"/>
      <c r="K25" s="439"/>
      <c r="L25" s="439"/>
      <c r="M25" s="439"/>
      <c r="N25" s="439"/>
      <c r="O25"/>
      <c r="P25"/>
    </row>
    <row r="26" spans="1:16" ht="19.95" customHeight="1" x14ac:dyDescent="0.3">
      <c r="A26" s="5"/>
      <c r="B26" s="479"/>
      <c r="C26" s="426" t="s">
        <v>58</v>
      </c>
      <c r="D26" s="419">
        <v>8.1999999999999993</v>
      </c>
      <c r="E26" s="419">
        <v>6.9</v>
      </c>
      <c r="F26" s="419">
        <v>10.4</v>
      </c>
      <c r="G26" s="419">
        <v>-0.8</v>
      </c>
      <c r="H26" s="420">
        <v>-0.9587271367376079</v>
      </c>
      <c r="I26" s="27"/>
      <c r="K26" s="439"/>
      <c r="L26" s="439"/>
      <c r="M26" s="439"/>
      <c r="N26" s="439"/>
      <c r="O26"/>
      <c r="P26"/>
    </row>
    <row r="27" spans="1:16" ht="19.95" customHeight="1" x14ac:dyDescent="0.3">
      <c r="A27" s="5"/>
      <c r="B27" s="479"/>
      <c r="C27" s="426" t="s">
        <v>59</v>
      </c>
      <c r="D27" s="419">
        <v>3.9</v>
      </c>
      <c r="E27" s="419">
        <v>-26.7</v>
      </c>
      <c r="F27" s="419">
        <v>12</v>
      </c>
      <c r="G27" s="419">
        <v>-12.8</v>
      </c>
      <c r="H27" s="420">
        <v>-9.7456903908516814</v>
      </c>
      <c r="I27" s="27"/>
      <c r="K27" s="439"/>
      <c r="L27" s="439"/>
      <c r="M27" s="439"/>
      <c r="N27" s="439"/>
      <c r="O27"/>
      <c r="P27"/>
    </row>
    <row r="28" spans="1:16" ht="19.95" customHeight="1" x14ac:dyDescent="0.3">
      <c r="A28" s="5"/>
      <c r="B28" s="479"/>
      <c r="C28" s="426" t="s">
        <v>60</v>
      </c>
      <c r="D28" s="419">
        <v>22.6</v>
      </c>
      <c r="E28" s="419">
        <v>21.232578397212599</v>
      </c>
      <c r="F28" s="419">
        <v>24.770971798095932</v>
      </c>
      <c r="G28" s="419">
        <v>9.8000000000000007</v>
      </c>
      <c r="H28" s="420">
        <v>-14.107775009833487</v>
      </c>
      <c r="I28" s="27"/>
      <c r="K28" s="439"/>
      <c r="L28" s="439"/>
      <c r="M28" s="439"/>
      <c r="N28" s="439"/>
      <c r="O28"/>
      <c r="P28"/>
    </row>
    <row r="29" spans="1:16" ht="19.95" customHeight="1" x14ac:dyDescent="0.3">
      <c r="A29" s="5"/>
      <c r="B29" s="479"/>
      <c r="C29" s="426" t="s">
        <v>61</v>
      </c>
      <c r="D29" s="419">
        <v>2.2000000000000002</v>
      </c>
      <c r="E29" s="419">
        <v>10.3</v>
      </c>
      <c r="F29" s="419">
        <v>27.2</v>
      </c>
      <c r="G29" s="419">
        <v>-10.199999999999999</v>
      </c>
      <c r="H29" s="420">
        <v>-2.5304765422977464</v>
      </c>
      <c r="I29" s="27"/>
      <c r="K29" s="439"/>
      <c r="L29" s="439"/>
      <c r="M29" s="439"/>
      <c r="N29" s="439"/>
      <c r="O29"/>
      <c r="P29"/>
    </row>
    <row r="30" spans="1:16" ht="19.95" customHeight="1" x14ac:dyDescent="0.3">
      <c r="A30" s="5"/>
      <c r="B30" s="479"/>
      <c r="C30" s="426" t="s">
        <v>62</v>
      </c>
      <c r="D30" s="419">
        <v>-25.7</v>
      </c>
      <c r="E30" s="419">
        <v>-10.9</v>
      </c>
      <c r="F30" s="419">
        <v>31.4</v>
      </c>
      <c r="G30" s="419">
        <v>2.2000000000000002</v>
      </c>
      <c r="H30" s="420">
        <v>-12.876712328767123</v>
      </c>
      <c r="I30" s="27"/>
      <c r="K30" s="439"/>
      <c r="L30" s="439"/>
      <c r="M30" s="439"/>
      <c r="N30" s="439"/>
      <c r="O30"/>
      <c r="P30"/>
    </row>
    <row r="31" spans="1:16" ht="19.95" customHeight="1" x14ac:dyDescent="0.3">
      <c r="A31" s="5"/>
      <c r="B31" s="480"/>
      <c r="C31" s="431" t="s">
        <v>63</v>
      </c>
      <c r="D31" s="421">
        <v>10.58</v>
      </c>
      <c r="E31" s="421">
        <v>16.007921204660999</v>
      </c>
      <c r="F31" s="421">
        <v>20.986414872934599</v>
      </c>
      <c r="G31" s="421">
        <v>9.3896713162714693</v>
      </c>
      <c r="H31" s="421">
        <v>11.9830265932705</v>
      </c>
      <c r="I31" s="418"/>
      <c r="K31" s="439"/>
      <c r="L31" s="439"/>
      <c r="M31" s="439"/>
      <c r="N31" s="439"/>
      <c r="O31"/>
      <c r="P31"/>
    </row>
    <row r="32" spans="1:16" ht="14.4" x14ac:dyDescent="0.3">
      <c r="A32" s="5"/>
      <c r="B32" s="477" t="s">
        <v>64</v>
      </c>
      <c r="C32" s="477"/>
      <c r="D32" s="477"/>
      <c r="E32" s="477"/>
      <c r="F32" s="477"/>
      <c r="G32" s="477"/>
      <c r="H32" s="477"/>
      <c r="I32" s="477"/>
      <c r="K32" s="436"/>
      <c r="L32" s="436"/>
      <c r="M32" s="436"/>
      <c r="N32" s="436"/>
      <c r="O32"/>
      <c r="P32"/>
    </row>
    <row r="33" spans="1:16" ht="22.2" customHeight="1" x14ac:dyDescent="0.3">
      <c r="A33" s="5"/>
      <c r="B33" s="477"/>
      <c r="C33" s="477"/>
      <c r="D33" s="477"/>
      <c r="E33" s="477"/>
      <c r="F33" s="477"/>
      <c r="G33" s="477"/>
      <c r="H33" s="477"/>
      <c r="I33" s="477"/>
      <c r="K33" s="436"/>
      <c r="L33" s="436"/>
      <c r="M33" s="436"/>
      <c r="N33" s="436"/>
      <c r="O33"/>
      <c r="P33"/>
    </row>
    <row r="34" spans="1:16" ht="14.4" x14ac:dyDescent="0.3">
      <c r="A34" s="5"/>
      <c r="B34" s="26"/>
      <c r="C34" s="26"/>
      <c r="D34" s="26"/>
      <c r="E34" s="26"/>
      <c r="F34" s="26"/>
      <c r="G34" s="26"/>
      <c r="H34" s="26"/>
      <c r="I34" s="118"/>
      <c r="K34" s="436"/>
      <c r="L34" s="436"/>
      <c r="M34" s="436"/>
      <c r="N34" s="436"/>
      <c r="O34"/>
      <c r="P34"/>
    </row>
    <row r="35" spans="1:16" ht="14.4" x14ac:dyDescent="0.3">
      <c r="A35" s="5"/>
      <c r="B35" s="5"/>
      <c r="C35" s="5"/>
      <c r="D35" s="5"/>
      <c r="E35" s="5"/>
      <c r="F35" s="5"/>
      <c r="G35" s="5"/>
      <c r="H35" s="5"/>
      <c r="I35" s="5"/>
      <c r="K35" s="436"/>
      <c r="L35" s="436"/>
      <c r="M35" s="436"/>
      <c r="N35" s="436"/>
      <c r="O35"/>
      <c r="P35"/>
    </row>
    <row r="36" spans="1:16" ht="14.4" x14ac:dyDescent="0.3">
      <c r="A36" s="5"/>
      <c r="B36" s="133" t="s">
        <v>71</v>
      </c>
      <c r="C36" s="5"/>
      <c r="D36" s="5"/>
      <c r="E36" s="5"/>
      <c r="F36" s="5"/>
      <c r="G36" s="5"/>
      <c r="H36" s="5"/>
      <c r="I36" s="5"/>
      <c r="K36" s="436"/>
      <c r="L36" s="436"/>
      <c r="M36" s="436"/>
      <c r="N36" s="436"/>
      <c r="O36"/>
      <c r="P36"/>
    </row>
    <row r="37" spans="1:16" s="176" customFormat="1" ht="14.4" x14ac:dyDescent="0.3">
      <c r="A37" s="343"/>
      <c r="B37" s="392" t="s">
        <v>23</v>
      </c>
      <c r="C37" s="393"/>
      <c r="D37" s="393"/>
      <c r="E37" s="393"/>
      <c r="F37" s="393"/>
      <c r="G37" s="393"/>
      <c r="H37" s="393"/>
      <c r="I37" s="393"/>
      <c r="J37" s="343"/>
      <c r="K37" s="436"/>
      <c r="L37" s="436"/>
      <c r="M37" s="436"/>
      <c r="N37" s="436"/>
      <c r="O37"/>
      <c r="P37"/>
    </row>
    <row r="38" spans="1:16" ht="14.4" x14ac:dyDescent="0.3">
      <c r="A38" s="5"/>
      <c r="B38" s="6"/>
      <c r="C38" s="5"/>
      <c r="D38" s="5"/>
      <c r="E38" s="5"/>
      <c r="F38" s="5"/>
      <c r="G38" s="5"/>
      <c r="H38" s="5"/>
      <c r="I38" s="5"/>
      <c r="K38" s="436"/>
      <c r="L38" s="436"/>
      <c r="M38" s="436"/>
      <c r="N38" s="436"/>
      <c r="O38"/>
      <c r="P38"/>
    </row>
    <row r="39" spans="1:16" ht="19.95" customHeight="1" x14ac:dyDescent="0.3">
      <c r="A39" s="5"/>
      <c r="B39" s="82" t="s">
        <v>51</v>
      </c>
      <c r="C39" s="83" t="s">
        <v>52</v>
      </c>
      <c r="D39" s="86">
        <v>2019</v>
      </c>
      <c r="E39" s="84">
        <v>2020</v>
      </c>
      <c r="F39" s="84">
        <v>2021</v>
      </c>
      <c r="G39" s="84">
        <v>2022</v>
      </c>
      <c r="H39" s="84">
        <v>2023</v>
      </c>
      <c r="I39" s="85" t="s">
        <v>53</v>
      </c>
      <c r="K39" s="436"/>
      <c r="L39" s="436"/>
      <c r="M39" s="436"/>
      <c r="N39" s="436"/>
      <c r="O39"/>
      <c r="P39"/>
    </row>
    <row r="40" spans="1:16" ht="19.95" customHeight="1" x14ac:dyDescent="0.3">
      <c r="A40" s="5"/>
      <c r="B40" s="479" t="s">
        <v>69</v>
      </c>
      <c r="C40" s="426" t="s">
        <v>55</v>
      </c>
      <c r="D40" s="419">
        <v>10.100000000000001</v>
      </c>
      <c r="E40" s="419">
        <v>7.1</v>
      </c>
      <c r="F40" s="419">
        <v>7.1999999999999993</v>
      </c>
      <c r="G40" s="419">
        <v>0.8</v>
      </c>
      <c r="H40" s="420">
        <v>-5.5181017729900916E-2</v>
      </c>
      <c r="I40" s="27"/>
      <c r="K40" s="436"/>
      <c r="L40" s="436"/>
      <c r="M40" s="436"/>
      <c r="N40" s="436"/>
      <c r="O40"/>
      <c r="P40"/>
    </row>
    <row r="41" spans="1:16" ht="19.95" customHeight="1" x14ac:dyDescent="0.3">
      <c r="A41" s="5"/>
      <c r="B41" s="479"/>
      <c r="C41" s="426" t="s">
        <v>56</v>
      </c>
      <c r="D41" s="419">
        <v>9.9</v>
      </c>
      <c r="E41" s="419">
        <v>0.4</v>
      </c>
      <c r="F41" s="419">
        <v>10.4</v>
      </c>
      <c r="G41" s="419">
        <v>7.8</v>
      </c>
      <c r="H41" s="420">
        <v>10.430944001975675</v>
      </c>
      <c r="I41" s="27"/>
      <c r="K41"/>
      <c r="L41" s="436"/>
      <c r="M41"/>
      <c r="N41"/>
      <c r="O41"/>
      <c r="P41"/>
    </row>
    <row r="42" spans="1:16" ht="19.95" customHeight="1" x14ac:dyDescent="0.3">
      <c r="A42" s="5"/>
      <c r="B42" s="479"/>
      <c r="C42" s="426" t="s">
        <v>57</v>
      </c>
      <c r="D42" s="419">
        <v>11.3</v>
      </c>
      <c r="E42" s="419">
        <v>22.1</v>
      </c>
      <c r="F42" s="419">
        <v>3.5</v>
      </c>
      <c r="G42" s="419">
        <v>-4</v>
      </c>
      <c r="H42" s="420">
        <v>5.25855280426984</v>
      </c>
      <c r="I42" s="27"/>
      <c r="K42"/>
      <c r="L42" s="436"/>
      <c r="M42"/>
      <c r="N42"/>
      <c r="O42"/>
      <c r="P42"/>
    </row>
    <row r="43" spans="1:16" ht="19.95" customHeight="1" x14ac:dyDescent="0.3">
      <c r="A43" s="5"/>
      <c r="B43" s="479"/>
      <c r="C43" s="426" t="s">
        <v>58</v>
      </c>
      <c r="D43" s="419">
        <v>-0.2</v>
      </c>
      <c r="E43" s="419">
        <v>-0.3</v>
      </c>
      <c r="F43" s="419">
        <v>3.8</v>
      </c>
      <c r="G43" s="419">
        <v>5</v>
      </c>
      <c r="H43" s="420">
        <v>4.8631656804733723</v>
      </c>
      <c r="I43" s="27"/>
      <c r="K43"/>
      <c r="L43" s="436"/>
      <c r="M43"/>
      <c r="N43"/>
      <c r="O43"/>
      <c r="P43"/>
    </row>
    <row r="44" spans="1:16" ht="19.95" customHeight="1" x14ac:dyDescent="0.3">
      <c r="A44" s="5"/>
      <c r="B44" s="479"/>
      <c r="C44" s="426" t="s">
        <v>59</v>
      </c>
      <c r="D44" s="419">
        <v>12</v>
      </c>
      <c r="E44" s="419">
        <v>-13.6</v>
      </c>
      <c r="F44" s="419">
        <v>10.3</v>
      </c>
      <c r="G44" s="419">
        <v>11.1</v>
      </c>
      <c r="H44" s="420">
        <v>13.448074679113187</v>
      </c>
      <c r="I44" s="27"/>
      <c r="K44"/>
      <c r="L44" s="436"/>
      <c r="M44"/>
      <c r="N44"/>
      <c r="O44"/>
      <c r="P44"/>
    </row>
    <row r="45" spans="1:16" ht="19.95" customHeight="1" x14ac:dyDescent="0.3">
      <c r="A45" s="5"/>
      <c r="B45" s="479"/>
      <c r="C45" s="426" t="s">
        <v>60</v>
      </c>
      <c r="D45" s="419">
        <v>-1.1000000000000001</v>
      </c>
      <c r="E45" s="419">
        <v>6.2</v>
      </c>
      <c r="F45" s="419">
        <v>5.7</v>
      </c>
      <c r="G45" s="419">
        <v>17.100000000000001</v>
      </c>
      <c r="H45" s="420">
        <v>-4.1694242223692921</v>
      </c>
      <c r="I45" s="27"/>
      <c r="K45"/>
      <c r="L45" s="436"/>
      <c r="M45"/>
      <c r="N45"/>
      <c r="O45"/>
      <c r="P45"/>
    </row>
    <row r="46" spans="1:16" ht="19.95" customHeight="1" x14ac:dyDescent="0.3">
      <c r="A46" s="5"/>
      <c r="B46" s="479"/>
      <c r="C46" s="426" t="s">
        <v>61</v>
      </c>
      <c r="D46" s="419">
        <v>13.2</v>
      </c>
      <c r="E46" s="419">
        <v>-14.9</v>
      </c>
      <c r="F46" s="419">
        <v>31.3</v>
      </c>
      <c r="G46" s="419">
        <v>0.6</v>
      </c>
      <c r="H46" s="420">
        <v>10.566205974141775</v>
      </c>
      <c r="I46" s="27"/>
      <c r="K46"/>
      <c r="L46" s="436"/>
      <c r="M46"/>
      <c r="N46"/>
      <c r="O46"/>
      <c r="P46"/>
    </row>
    <row r="47" spans="1:16" ht="19.95" customHeight="1" x14ac:dyDescent="0.3">
      <c r="A47" s="5"/>
      <c r="B47" s="479"/>
      <c r="C47" s="426" t="s">
        <v>62</v>
      </c>
      <c r="D47" s="419">
        <v>-16.399999999999999</v>
      </c>
      <c r="E47" s="419">
        <v>-2.5</v>
      </c>
      <c r="F47" s="419">
        <v>17.5</v>
      </c>
      <c r="G47" s="419">
        <v>14.8</v>
      </c>
      <c r="H47" s="420">
        <v>-2.5</v>
      </c>
      <c r="I47" s="27"/>
      <c r="K47"/>
      <c r="L47" s="436"/>
      <c r="M47"/>
      <c r="N47"/>
      <c r="O47"/>
      <c r="P47"/>
    </row>
    <row r="48" spans="1:16" ht="19.95" customHeight="1" x14ac:dyDescent="0.3">
      <c r="A48" s="5"/>
      <c r="B48" s="480"/>
      <c r="C48" s="431" t="s">
        <v>63</v>
      </c>
      <c r="D48" s="421">
        <v>7.06</v>
      </c>
      <c r="E48" s="421">
        <v>-2.25</v>
      </c>
      <c r="F48" s="421">
        <v>-3.6</v>
      </c>
      <c r="G48" s="421">
        <v>11.637441343604699</v>
      </c>
      <c r="H48" s="421">
        <v>2.6656196536405297</v>
      </c>
      <c r="I48" s="418"/>
      <c r="K48"/>
      <c r="L48"/>
      <c r="M48"/>
      <c r="N48"/>
      <c r="O48"/>
      <c r="P48"/>
    </row>
    <row r="49" spans="1:16" ht="14.4" x14ac:dyDescent="0.3">
      <c r="A49" s="5"/>
      <c r="B49" s="481" t="s">
        <v>64</v>
      </c>
      <c r="C49" s="481"/>
      <c r="D49" s="481"/>
      <c r="E49" s="481"/>
      <c r="F49" s="481"/>
      <c r="G49" s="481"/>
      <c r="H49" s="481"/>
      <c r="I49" s="481"/>
      <c r="K49" s="436"/>
      <c r="L49" s="436"/>
      <c r="M49" s="436"/>
      <c r="N49" s="436"/>
      <c r="O49"/>
      <c r="P49"/>
    </row>
    <row r="50" spans="1:16" ht="23.4" customHeight="1" x14ac:dyDescent="0.3">
      <c r="A50" s="5"/>
      <c r="B50" s="481"/>
      <c r="C50" s="481"/>
      <c r="D50" s="481"/>
      <c r="E50" s="481"/>
      <c r="F50" s="481"/>
      <c r="G50" s="481"/>
      <c r="H50" s="481"/>
      <c r="I50" s="481"/>
      <c r="K50" s="436"/>
      <c r="L50" s="436"/>
      <c r="M50" s="436"/>
      <c r="N50" s="436"/>
      <c r="O50"/>
      <c r="P50"/>
    </row>
    <row r="51" spans="1:16" ht="14.4" x14ac:dyDescent="0.3">
      <c r="A51" s="5"/>
      <c r="B51" s="5"/>
      <c r="C51" s="5"/>
      <c r="D51" s="5"/>
      <c r="E51" s="5"/>
      <c r="F51" s="5"/>
      <c r="G51" s="5"/>
      <c r="H51" s="5"/>
      <c r="I51" s="118"/>
      <c r="K51" s="436"/>
      <c r="L51" s="436"/>
      <c r="M51" s="436"/>
      <c r="N51" s="436"/>
    </row>
    <row r="52" spans="1:16" ht="14.4" x14ac:dyDescent="0.3">
      <c r="K52" s="436"/>
      <c r="L52" s="436"/>
      <c r="M52" s="436"/>
      <c r="N52" s="436"/>
    </row>
    <row r="53" spans="1:16" ht="14.4" x14ac:dyDescent="0.3">
      <c r="K53" s="436"/>
      <c r="L53" s="436"/>
      <c r="M53" s="436"/>
      <c r="N53" s="436"/>
    </row>
    <row r="54" spans="1:16" ht="14.4" x14ac:dyDescent="0.3">
      <c r="K54" s="436"/>
      <c r="L54" s="436"/>
      <c r="M54" s="436"/>
      <c r="N54" s="436"/>
    </row>
    <row r="55" spans="1:16" ht="14.4" x14ac:dyDescent="0.3">
      <c r="K55" s="436"/>
      <c r="L55" s="436"/>
      <c r="M55" s="436"/>
      <c r="N55" s="436"/>
    </row>
    <row r="56" spans="1:16" ht="14.4" x14ac:dyDescent="0.3">
      <c r="K56" s="436"/>
      <c r="L56" s="436"/>
      <c r="M56" s="436"/>
      <c r="N56" s="436"/>
    </row>
    <row r="57" spans="1:16" ht="14.4" x14ac:dyDescent="0.3">
      <c r="K57" s="438"/>
      <c r="L57" s="438"/>
      <c r="M57" s="438"/>
      <c r="N57" s="438"/>
    </row>
    <row r="58" spans="1:16" ht="14.4" x14ac:dyDescent="0.3">
      <c r="K58" s="438"/>
      <c r="L58" s="438"/>
      <c r="M58" s="438"/>
      <c r="N58" s="438"/>
    </row>
    <row r="59" spans="1:16" ht="14.4" x14ac:dyDescent="0.3">
      <c r="K59" s="438"/>
      <c r="L59" s="438"/>
      <c r="M59" s="438"/>
      <c r="N59" s="438"/>
    </row>
    <row r="60" spans="1:16" ht="14.4" x14ac:dyDescent="0.3">
      <c r="K60" s="438"/>
      <c r="L60" s="438"/>
      <c r="M60" s="438"/>
      <c r="N60" s="438"/>
    </row>
    <row r="61" spans="1:16" ht="14.4" x14ac:dyDescent="0.3">
      <c r="K61" s="438"/>
      <c r="L61" s="438"/>
      <c r="M61" s="438"/>
      <c r="N61" s="438"/>
    </row>
  </sheetData>
  <mergeCells count="7">
    <mergeCell ref="B3:I3"/>
    <mergeCell ref="B49:I50"/>
    <mergeCell ref="B15:I16"/>
    <mergeCell ref="B32:I33"/>
    <mergeCell ref="B6:B14"/>
    <mergeCell ref="B23:B31"/>
    <mergeCell ref="B40:B48"/>
  </mergeCells>
  <pageMargins left="0.7" right="0.7" top="0.75" bottom="0.75" header="0.3" footer="0.3"/>
  <pageSetup scale="65" orientation="portrait" r:id="rId1"/>
  <rowBreaks count="2" manualBreakCount="2">
    <brk id="17" max="16383" man="1"/>
    <brk id="34" max="16383" man="1"/>
  </rowBreaks>
  <extLst>
    <ext xmlns:x14="http://schemas.microsoft.com/office/spreadsheetml/2009/9/main" uri="{05C60535-1F16-4fd2-B633-F4F36F0B64E0}">
      <x14:sparklineGroups xmlns:xm="http://schemas.microsoft.com/office/excel/2006/main">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Rate'!D12:H12</xm:f>
              <xm:sqref>I12</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Rate'!D11:H11</xm:f>
              <xm:sqref>I11</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Rate'!D10:H10</xm:f>
              <xm:sqref>I10</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Rate'!D9:H9</xm:f>
              <xm:sqref>I9</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Rate'!D8:H8</xm:f>
              <xm:sqref>I8</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Rate'!D7:H7</xm:f>
              <xm:sqref>I7</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Rate'!D46:H46</xm:f>
              <xm:sqref>I46</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Rate'!D45:H45</xm:f>
              <xm:sqref>I45</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Rate'!D44:H44</xm:f>
              <xm:sqref>I44</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Rate'!D43:H43</xm:f>
              <xm:sqref>I43</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Rate'!D42:H42</xm:f>
              <xm:sqref>I42</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Rate'!D29:H29</xm:f>
              <xm:sqref>I29</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Rate'!D28:H28</xm:f>
              <xm:sqref>I28</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Rate'!D27:H27</xm:f>
              <xm:sqref>I27</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Rate'!D26:H26</xm:f>
              <xm:sqref>I26</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Rate'!D25:H25</xm:f>
              <xm:sqref>I25</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Rate'!D47:H47</xm:f>
              <xm:sqref>I47</xm:sqref>
            </x14:sparkline>
            <x14:sparkline>
              <xm:f>'2.Growth Rate'!D48:H48</xm:f>
              <xm:sqref>I48</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Rate'!D41:H41</xm:f>
              <xm:sqref>I41</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Rate'!D40:H40</xm:f>
              <xm:sqref>I40</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Rate'!D23:H23</xm:f>
              <xm:sqref>I23</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Rate'!D24:H24</xm:f>
              <xm:sqref>I24</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Rate'!D30:H30</xm:f>
              <xm:sqref>I30</xm:sqref>
            </x14:sparkline>
            <x14:sparkline>
              <xm:f>'2.Growth Rate'!D31:H31</xm:f>
              <xm:sqref>I31</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Rate'!D13:H13</xm:f>
              <xm:sqref>I13</xm:sqref>
            </x14:sparkline>
            <x14:sparkline>
              <xm:f>'2.Growth Rate'!D14:H14</xm:f>
              <xm:sqref>I14</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'2.Growth Rate'!D6:H6</xm:f>
              <xm:sqref>I6</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4"/>
  <sheetViews>
    <sheetView showGridLines="0" view="pageBreakPreview" zoomScaleNormal="100" zoomScaleSheetLayoutView="100" workbookViewId="0"/>
  </sheetViews>
  <sheetFormatPr defaultColWidth="8.88671875" defaultRowHeight="13.2" x14ac:dyDescent="0.25"/>
  <cols>
    <col min="1" max="1" width="4.109375" style="19" customWidth="1"/>
    <col min="2" max="2" width="19" style="19" customWidth="1"/>
    <col min="3" max="3" width="13.6640625" style="19" customWidth="1"/>
    <col min="4" max="5" width="12.6640625" style="19" customWidth="1"/>
    <col min="6" max="6" width="13.6640625" style="19" customWidth="1"/>
    <col min="7" max="8" width="12.6640625" style="19" customWidth="1"/>
    <col min="9" max="9" width="16.44140625" style="19" customWidth="1"/>
    <col min="10" max="10" width="11" style="19" customWidth="1"/>
    <col min="11" max="11" width="10.33203125" style="19" customWidth="1"/>
    <col min="12" max="12" width="10.88671875" style="19" customWidth="1"/>
    <col min="13" max="13" width="11.109375" style="19" customWidth="1"/>
    <col min="14" max="16" width="8.88671875" style="19"/>
    <col min="17" max="18" width="10.6640625" style="19" customWidth="1"/>
    <col min="19" max="19" width="11.33203125" style="19" customWidth="1"/>
    <col min="20" max="20" width="8.88671875" style="19" customWidth="1"/>
    <col min="21" max="21" width="13" style="19" customWidth="1"/>
    <col min="22" max="16384" width="8.88671875" style="19"/>
  </cols>
  <sheetData>
    <row r="1" spans="1:21" x14ac:dyDescent="0.25">
      <c r="A1" s="5"/>
      <c r="B1" s="5"/>
      <c r="C1" s="5"/>
      <c r="D1" s="5"/>
      <c r="E1" s="5"/>
      <c r="F1" s="5"/>
      <c r="G1" s="5"/>
      <c r="H1" s="5"/>
      <c r="I1" s="5"/>
      <c r="J1" s="5"/>
    </row>
    <row r="2" spans="1:21" ht="13.8" x14ac:dyDescent="0.25">
      <c r="A2" s="5"/>
      <c r="B2" s="133" t="s">
        <v>72</v>
      </c>
      <c r="C2" s="5"/>
      <c r="D2" s="5"/>
      <c r="E2" s="5"/>
      <c r="F2" s="5"/>
      <c r="G2" s="5"/>
      <c r="H2" s="5"/>
      <c r="I2" s="5"/>
      <c r="J2" s="5"/>
      <c r="K2" s="133" t="s">
        <v>73</v>
      </c>
      <c r="L2" s="5"/>
      <c r="M2" s="5"/>
      <c r="N2" s="5"/>
      <c r="O2" s="5"/>
      <c r="P2" s="5"/>
      <c r="Q2" s="5"/>
      <c r="R2" s="5"/>
      <c r="S2" s="5"/>
      <c r="T2" s="5"/>
      <c r="U2" s="5"/>
    </row>
    <row r="3" spans="1:21" ht="29.4" customHeight="1" x14ac:dyDescent="0.25">
      <c r="A3" s="5"/>
      <c r="B3" s="483" t="s">
        <v>24</v>
      </c>
      <c r="C3" s="483"/>
      <c r="D3" s="483"/>
      <c r="E3" s="483"/>
      <c r="F3" s="483"/>
      <c r="G3" s="483"/>
      <c r="H3" s="483"/>
      <c r="I3" s="483"/>
      <c r="J3" s="5"/>
      <c r="K3" s="483" t="s">
        <v>24</v>
      </c>
      <c r="L3" s="483"/>
      <c r="M3" s="483"/>
      <c r="N3" s="483"/>
      <c r="O3" s="483"/>
      <c r="P3" s="483"/>
      <c r="Q3" s="483"/>
      <c r="R3" s="483"/>
      <c r="S3" s="483"/>
      <c r="T3" s="483"/>
      <c r="U3" s="483"/>
    </row>
    <row r="4" spans="1:21" ht="13.8" thickBot="1" x14ac:dyDescent="0.3">
      <c r="A4" s="5"/>
      <c r="B4" s="6"/>
      <c r="C4" s="5"/>
      <c r="D4" s="5"/>
      <c r="E4" s="5"/>
      <c r="F4" s="5"/>
      <c r="G4" s="22"/>
      <c r="H4" s="23"/>
      <c r="I4" s="5"/>
      <c r="J4" s="5"/>
      <c r="K4" s="5"/>
      <c r="L4" s="5"/>
      <c r="M4" s="5"/>
      <c r="N4" s="5"/>
      <c r="O4" s="5"/>
      <c r="P4" s="5"/>
      <c r="Q4" s="5"/>
      <c r="R4" s="5"/>
      <c r="S4" s="5"/>
      <c r="T4" s="5"/>
      <c r="U4" s="5"/>
    </row>
    <row r="5" spans="1:21" ht="19.95" customHeight="1" x14ac:dyDescent="0.25">
      <c r="A5" s="5"/>
      <c r="B5" s="82" t="s">
        <v>51</v>
      </c>
      <c r="C5" s="83" t="s">
        <v>52</v>
      </c>
      <c r="D5" s="86">
        <v>2019</v>
      </c>
      <c r="E5" s="84">
        <v>2020</v>
      </c>
      <c r="F5" s="84">
        <v>2021</v>
      </c>
      <c r="G5" s="84">
        <v>2022</v>
      </c>
      <c r="H5" s="84">
        <v>2023</v>
      </c>
      <c r="I5" s="85" t="s">
        <v>53</v>
      </c>
      <c r="J5" s="5"/>
      <c r="K5" s="5"/>
      <c r="L5" s="5"/>
      <c r="M5" s="5"/>
      <c r="N5" s="5"/>
      <c r="O5" s="5"/>
      <c r="P5" s="5"/>
      <c r="Q5" s="5"/>
      <c r="R5" s="5"/>
      <c r="S5" s="5"/>
      <c r="T5" s="5"/>
      <c r="U5" s="5"/>
    </row>
    <row r="6" spans="1:21" ht="19.95" customHeight="1" x14ac:dyDescent="0.25">
      <c r="A6" s="5"/>
      <c r="B6" s="479" t="s">
        <v>74</v>
      </c>
      <c r="C6" s="426" t="s">
        <v>55</v>
      </c>
      <c r="D6" s="422">
        <v>4.3</v>
      </c>
      <c r="E6" s="422">
        <v>4.5</v>
      </c>
      <c r="F6" s="422">
        <v>3.9</v>
      </c>
      <c r="G6" s="422">
        <v>3.9</v>
      </c>
      <c r="H6" s="423">
        <v>3.9</v>
      </c>
      <c r="I6" s="27"/>
      <c r="J6" s="5"/>
      <c r="K6" s="5"/>
      <c r="L6" s="5"/>
      <c r="M6" s="5"/>
      <c r="N6" s="5"/>
      <c r="O6" s="5"/>
      <c r="P6" s="5"/>
      <c r="Q6" s="5"/>
      <c r="R6" s="5"/>
      <c r="S6" s="5"/>
      <c r="T6" s="5"/>
      <c r="U6" s="5"/>
    </row>
    <row r="7" spans="1:21" ht="19.95" customHeight="1" x14ac:dyDescent="0.25">
      <c r="A7" s="5"/>
      <c r="B7" s="479"/>
      <c r="C7" s="426" t="s">
        <v>56</v>
      </c>
      <c r="D7" s="422">
        <v>3.76</v>
      </c>
      <c r="E7" s="422">
        <v>4.2</v>
      </c>
      <c r="F7" s="422">
        <v>4.2</v>
      </c>
      <c r="G7" s="422">
        <v>4</v>
      </c>
      <c r="H7" s="423">
        <v>3.7</v>
      </c>
      <c r="I7" s="27"/>
      <c r="J7" s="5"/>
      <c r="K7" s="5"/>
      <c r="L7" s="5"/>
      <c r="M7" s="5"/>
      <c r="N7" s="5"/>
      <c r="O7" s="5"/>
      <c r="P7" s="5"/>
      <c r="Q7" s="5"/>
      <c r="R7" s="5"/>
      <c r="S7" s="5"/>
      <c r="T7" s="5"/>
      <c r="U7" s="5"/>
    </row>
    <row r="8" spans="1:21" ht="19.95" customHeight="1" x14ac:dyDescent="0.25">
      <c r="A8" s="5"/>
      <c r="B8" s="479"/>
      <c r="C8" s="426" t="s">
        <v>57</v>
      </c>
      <c r="D8" s="422">
        <v>4.99</v>
      </c>
      <c r="E8" s="422">
        <v>5.3</v>
      </c>
      <c r="F8" s="422">
        <v>5.4</v>
      </c>
      <c r="G8" s="422">
        <v>5.3</v>
      </c>
      <c r="H8" s="423">
        <v>5.3</v>
      </c>
      <c r="I8" s="27"/>
      <c r="J8" s="5"/>
      <c r="K8" s="5"/>
      <c r="L8" s="5"/>
      <c r="M8" s="5"/>
      <c r="N8" s="5"/>
      <c r="O8" s="5"/>
      <c r="P8" s="5"/>
      <c r="Q8" s="5"/>
      <c r="R8" s="5"/>
      <c r="S8" s="5"/>
      <c r="T8" s="5"/>
      <c r="U8" s="5"/>
    </row>
    <row r="9" spans="1:21" ht="19.95" customHeight="1" x14ac:dyDescent="0.25">
      <c r="A9" s="5"/>
      <c r="B9" s="479"/>
      <c r="C9" s="426" t="s">
        <v>58</v>
      </c>
      <c r="D9" s="422">
        <v>4.72</v>
      </c>
      <c r="E9" s="422">
        <v>5.4</v>
      </c>
      <c r="F9" s="422">
        <v>5.3</v>
      </c>
      <c r="G9" s="422">
        <v>5</v>
      </c>
      <c r="H9" s="423">
        <v>5.2</v>
      </c>
      <c r="I9" s="27"/>
      <c r="J9" s="5"/>
      <c r="K9" s="5"/>
      <c r="L9" s="5"/>
      <c r="M9" s="5"/>
      <c r="N9" s="5"/>
      <c r="O9" s="5"/>
      <c r="P9" s="5"/>
      <c r="Q9" s="5"/>
      <c r="R9" s="5"/>
      <c r="S9" s="5"/>
      <c r="T9" s="5"/>
      <c r="U9" s="5"/>
    </row>
    <row r="10" spans="1:21" ht="19.95" customHeight="1" x14ac:dyDescent="0.25">
      <c r="A10" s="5"/>
      <c r="B10" s="479"/>
      <c r="C10" s="426" t="s">
        <v>59</v>
      </c>
      <c r="D10" s="422">
        <v>1.99</v>
      </c>
      <c r="E10" s="422">
        <v>1.9</v>
      </c>
      <c r="F10" s="422">
        <v>1.6</v>
      </c>
      <c r="G10" s="422">
        <v>1.4</v>
      </c>
      <c r="H10" s="423">
        <v>1.3</v>
      </c>
      <c r="I10" s="27"/>
      <c r="J10" s="5"/>
      <c r="K10" s="5"/>
      <c r="L10" s="5"/>
      <c r="M10" s="5"/>
      <c r="N10" s="5"/>
      <c r="O10" s="5"/>
      <c r="P10" s="5"/>
      <c r="Q10" s="5"/>
      <c r="R10" s="5"/>
      <c r="S10" s="5"/>
      <c r="T10" s="5"/>
      <c r="U10" s="5"/>
    </row>
    <row r="11" spans="1:21" ht="19.95" customHeight="1" x14ac:dyDescent="0.25">
      <c r="A11" s="5"/>
      <c r="B11" s="479"/>
      <c r="C11" s="426" t="s">
        <v>60</v>
      </c>
      <c r="D11" s="422">
        <v>2.2400000000000002</v>
      </c>
      <c r="E11" s="422">
        <v>2.2999999999999998</v>
      </c>
      <c r="F11" s="422">
        <v>2.2999999999999998</v>
      </c>
      <c r="G11" s="422">
        <v>2.2999999999999998</v>
      </c>
      <c r="H11" s="423">
        <v>2.2999999999999998</v>
      </c>
      <c r="I11" s="27"/>
      <c r="J11" s="5"/>
      <c r="K11" s="5"/>
      <c r="L11" s="5"/>
      <c r="M11" s="5"/>
      <c r="N11" s="5"/>
      <c r="O11" s="5"/>
      <c r="P11" s="5"/>
      <c r="Q11" s="5"/>
      <c r="R11" s="5"/>
      <c r="S11" s="5"/>
      <c r="T11" s="5"/>
      <c r="U11" s="5"/>
    </row>
    <row r="12" spans="1:21" ht="19.95" customHeight="1" x14ac:dyDescent="0.25">
      <c r="A12" s="5"/>
      <c r="B12" s="479"/>
      <c r="C12" s="426" t="s">
        <v>61</v>
      </c>
      <c r="D12" s="422">
        <v>1.72</v>
      </c>
      <c r="E12" s="422">
        <v>1.8</v>
      </c>
      <c r="F12" s="422">
        <v>2</v>
      </c>
      <c r="G12" s="422">
        <v>1.9</v>
      </c>
      <c r="H12" s="423">
        <v>1.8</v>
      </c>
      <c r="I12" s="27"/>
      <c r="J12" s="5"/>
      <c r="K12" s="5"/>
      <c r="L12" s="5"/>
      <c r="M12" s="5"/>
      <c r="N12" s="5"/>
      <c r="O12" s="5"/>
      <c r="P12" s="5"/>
      <c r="Q12" s="5"/>
      <c r="R12" s="5"/>
      <c r="S12" s="5"/>
      <c r="T12" s="5"/>
      <c r="U12" s="5"/>
    </row>
    <row r="13" spans="1:21" ht="19.95" customHeight="1" x14ac:dyDescent="0.25">
      <c r="A13" s="5"/>
      <c r="B13" s="479"/>
      <c r="C13" s="426" t="s">
        <v>62</v>
      </c>
      <c r="D13" s="422">
        <v>0.88</v>
      </c>
      <c r="E13" s="422">
        <v>0.8</v>
      </c>
      <c r="F13" s="422">
        <v>0.7</v>
      </c>
      <c r="G13" s="422">
        <v>0.8</v>
      </c>
      <c r="H13" s="423">
        <v>0.7</v>
      </c>
      <c r="I13" s="27"/>
      <c r="J13" s="5"/>
      <c r="K13" s="5"/>
      <c r="L13" s="5"/>
      <c r="M13" s="5"/>
      <c r="N13" s="5"/>
      <c r="O13" s="5"/>
      <c r="P13" s="5"/>
      <c r="Q13" s="5"/>
      <c r="R13" s="5"/>
      <c r="S13" s="5"/>
      <c r="T13" s="5"/>
      <c r="U13" s="5"/>
    </row>
    <row r="14" spans="1:21" ht="19.95" customHeight="1" x14ac:dyDescent="0.25">
      <c r="A14" s="5"/>
      <c r="B14" s="480"/>
      <c r="C14" s="431" t="s">
        <v>63</v>
      </c>
      <c r="D14" s="424">
        <v>1.2348173439698944</v>
      </c>
      <c r="E14" s="424">
        <v>1.3311069922024799</v>
      </c>
      <c r="F14" s="424">
        <v>1.3259207603856611</v>
      </c>
      <c r="G14" s="424">
        <v>1.0717086584935362</v>
      </c>
      <c r="H14" s="424">
        <v>1.0042407191637821</v>
      </c>
      <c r="I14" s="418"/>
      <c r="J14" s="5"/>
      <c r="K14" s="5"/>
      <c r="L14" s="5"/>
      <c r="M14" s="5"/>
      <c r="N14" s="5"/>
      <c r="O14" s="5"/>
      <c r="P14" s="5"/>
      <c r="Q14" s="5"/>
      <c r="R14" s="5"/>
      <c r="S14" s="5"/>
      <c r="T14" s="5"/>
      <c r="U14" s="5"/>
    </row>
    <row r="15" spans="1:21" x14ac:dyDescent="0.25">
      <c r="A15" s="5"/>
      <c r="B15" s="481" t="s">
        <v>64</v>
      </c>
      <c r="C15" s="481"/>
      <c r="D15" s="481"/>
      <c r="E15" s="481"/>
      <c r="F15" s="481"/>
      <c r="G15" s="481"/>
      <c r="H15" s="481"/>
      <c r="I15" s="481"/>
      <c r="J15" s="5"/>
      <c r="K15" s="5"/>
      <c r="L15" s="5"/>
      <c r="M15" s="5"/>
      <c r="N15" s="5"/>
      <c r="O15" s="5"/>
      <c r="P15" s="5"/>
      <c r="Q15" s="5"/>
      <c r="R15" s="5"/>
      <c r="S15" s="5"/>
      <c r="T15" s="5"/>
      <c r="U15" s="5"/>
    </row>
    <row r="16" spans="1:21" ht="32.4" customHeight="1" x14ac:dyDescent="0.25">
      <c r="A16" s="5"/>
      <c r="B16" s="481"/>
      <c r="C16" s="481"/>
      <c r="D16" s="481"/>
      <c r="E16" s="481"/>
      <c r="F16" s="481"/>
      <c r="G16" s="481"/>
      <c r="H16" s="481"/>
      <c r="I16" s="481"/>
      <c r="J16" s="5"/>
      <c r="K16" s="5"/>
      <c r="L16" s="5"/>
      <c r="M16" s="5"/>
      <c r="N16" s="5"/>
      <c r="O16" s="5"/>
      <c r="P16" s="5"/>
      <c r="Q16" s="5"/>
      <c r="R16" s="5"/>
      <c r="S16" s="5"/>
      <c r="T16" s="5"/>
      <c r="U16" s="5"/>
    </row>
    <row r="17" spans="1:21" x14ac:dyDescent="0.25">
      <c r="A17" s="5"/>
      <c r="B17" s="5"/>
      <c r="C17" s="5"/>
      <c r="D17" s="28"/>
      <c r="E17" s="28"/>
      <c r="F17" s="28"/>
      <c r="G17" s="28"/>
      <c r="H17" s="28"/>
      <c r="I17" s="5"/>
      <c r="J17" s="5"/>
      <c r="K17" s="5"/>
      <c r="L17" s="5"/>
      <c r="M17" s="5"/>
      <c r="N17" s="5"/>
      <c r="O17" s="5"/>
      <c r="P17" s="5"/>
      <c r="Q17" s="5"/>
      <c r="R17" s="5"/>
      <c r="S17" s="5"/>
      <c r="T17" s="5"/>
      <c r="U17" s="5"/>
    </row>
    <row r="18" spans="1:21" x14ac:dyDescent="0.25">
      <c r="A18" s="5"/>
      <c r="B18" s="5"/>
      <c r="C18" s="5"/>
      <c r="D18" s="5"/>
      <c r="E18" s="5"/>
      <c r="F18" s="5"/>
      <c r="G18" s="5"/>
      <c r="H18" s="5"/>
      <c r="I18" s="5"/>
      <c r="J18" s="5"/>
      <c r="K18" s="5"/>
      <c r="L18" s="5"/>
      <c r="M18" s="5"/>
      <c r="N18" s="5"/>
      <c r="O18" s="5"/>
      <c r="P18" s="5"/>
      <c r="Q18" s="5"/>
      <c r="R18" s="5"/>
      <c r="S18" s="5"/>
      <c r="T18" s="5"/>
      <c r="U18" s="5"/>
    </row>
    <row r="19" spans="1:21" x14ac:dyDescent="0.25">
      <c r="A19" s="5"/>
      <c r="B19" s="5"/>
      <c r="C19" s="5"/>
      <c r="D19" s="5"/>
      <c r="E19" s="5"/>
      <c r="F19" s="5"/>
      <c r="G19" s="5"/>
      <c r="H19" s="5"/>
      <c r="I19" s="5"/>
      <c r="J19" s="5"/>
      <c r="K19" s="5"/>
      <c r="L19" s="5"/>
      <c r="M19" s="5"/>
      <c r="N19" s="5"/>
      <c r="O19" s="5"/>
      <c r="P19" s="5"/>
      <c r="Q19" s="5"/>
      <c r="R19" s="5"/>
      <c r="S19" s="5"/>
      <c r="T19" s="5"/>
      <c r="U19" s="5"/>
    </row>
    <row r="20" spans="1:21" x14ac:dyDescent="0.25">
      <c r="A20" s="5"/>
      <c r="B20" s="5"/>
      <c r="C20" s="5"/>
      <c r="D20" s="5"/>
      <c r="E20" s="5"/>
      <c r="F20" s="5"/>
      <c r="G20" s="5"/>
      <c r="H20" s="5"/>
      <c r="I20" s="5"/>
      <c r="J20" s="5"/>
      <c r="K20" s="5"/>
      <c r="L20" s="5"/>
      <c r="M20" s="5"/>
      <c r="N20" s="5"/>
      <c r="O20" s="5"/>
      <c r="P20" s="5"/>
      <c r="Q20" s="5"/>
      <c r="R20" s="5"/>
      <c r="S20" s="5"/>
      <c r="T20" s="5"/>
      <c r="U20" s="5"/>
    </row>
    <row r="21" spans="1:21" x14ac:dyDescent="0.25">
      <c r="A21" s="5"/>
      <c r="B21" s="5"/>
      <c r="C21" s="5"/>
      <c r="D21" s="5"/>
      <c r="E21" s="5"/>
      <c r="F21" s="5"/>
      <c r="G21" s="5"/>
      <c r="H21" s="5"/>
      <c r="I21" s="5"/>
      <c r="J21" s="5"/>
      <c r="K21" s="5"/>
      <c r="L21" s="5"/>
      <c r="M21" s="5"/>
      <c r="N21" s="5"/>
      <c r="O21" s="5"/>
      <c r="P21" s="5"/>
      <c r="Q21" s="5"/>
      <c r="R21" s="5"/>
      <c r="S21" s="5"/>
      <c r="T21" s="5"/>
      <c r="U21" s="5"/>
    </row>
    <row r="22" spans="1:21" x14ac:dyDescent="0.25">
      <c r="A22" s="5"/>
      <c r="B22" s="5"/>
      <c r="C22" s="5"/>
      <c r="D22" s="5"/>
      <c r="E22" s="5"/>
      <c r="F22" s="5"/>
      <c r="G22" s="5"/>
      <c r="H22" s="5"/>
      <c r="I22" s="5"/>
      <c r="J22" s="5"/>
      <c r="K22" s="5"/>
      <c r="L22" s="5"/>
      <c r="M22" s="5"/>
      <c r="N22" s="5"/>
      <c r="O22" s="5"/>
      <c r="P22" s="5"/>
      <c r="Q22" s="5"/>
      <c r="R22" s="5"/>
      <c r="S22" s="5"/>
      <c r="T22" s="5"/>
      <c r="U22" s="5"/>
    </row>
    <row r="23" spans="1:21" x14ac:dyDescent="0.25">
      <c r="A23" s="5"/>
      <c r="B23" s="5"/>
      <c r="C23" s="5"/>
      <c r="D23" s="5"/>
      <c r="E23" s="5"/>
      <c r="F23" s="5"/>
      <c r="G23" s="5"/>
      <c r="H23" s="5"/>
      <c r="I23" s="5"/>
      <c r="J23" s="5"/>
      <c r="K23" s="5"/>
      <c r="L23" s="5"/>
      <c r="M23" s="5"/>
      <c r="N23" s="5"/>
      <c r="O23" s="5"/>
      <c r="P23" s="5"/>
      <c r="Q23" s="5"/>
      <c r="R23" s="5"/>
      <c r="S23" s="5"/>
      <c r="T23" s="5"/>
      <c r="U23" s="5"/>
    </row>
    <row r="24" spans="1:21" x14ac:dyDescent="0.25">
      <c r="A24" s="5"/>
      <c r="B24" s="5"/>
      <c r="C24" s="5"/>
      <c r="D24" s="5"/>
      <c r="E24" s="5"/>
      <c r="F24" s="5"/>
      <c r="G24" s="5"/>
      <c r="H24" s="5"/>
      <c r="I24" s="5"/>
      <c r="J24" s="5"/>
      <c r="K24" s="5"/>
      <c r="L24" s="5"/>
      <c r="M24" s="5"/>
      <c r="N24" s="5"/>
      <c r="O24" s="5"/>
      <c r="P24" s="5"/>
      <c r="Q24" s="5"/>
      <c r="R24" s="5"/>
      <c r="S24" s="5"/>
      <c r="T24" s="5"/>
      <c r="U24" s="5"/>
    </row>
    <row r="25" spans="1:21" x14ac:dyDescent="0.25">
      <c r="A25" s="5"/>
      <c r="B25" s="5"/>
      <c r="C25" s="5"/>
      <c r="D25" s="5"/>
      <c r="E25" s="5"/>
      <c r="F25" s="5"/>
      <c r="G25" s="5"/>
      <c r="H25" s="5"/>
      <c r="I25" s="5"/>
      <c r="J25" s="5"/>
      <c r="K25" s="5"/>
      <c r="L25" s="5"/>
      <c r="M25" s="5"/>
      <c r="N25" s="5"/>
      <c r="O25" s="5"/>
      <c r="P25" s="5"/>
      <c r="Q25" s="5"/>
      <c r="R25" s="5"/>
      <c r="S25" s="5"/>
      <c r="T25" s="5"/>
      <c r="U25" s="5"/>
    </row>
    <row r="26" spans="1:21" x14ac:dyDescent="0.25">
      <c r="A26" s="5"/>
      <c r="B26" s="5"/>
      <c r="C26" s="5"/>
      <c r="D26" s="5"/>
      <c r="E26" s="5"/>
      <c r="F26" s="5"/>
      <c r="G26" s="5"/>
      <c r="H26" s="5"/>
      <c r="I26" s="5"/>
      <c r="J26" s="5"/>
      <c r="K26" s="5"/>
      <c r="L26" s="5"/>
      <c r="M26" s="5"/>
      <c r="N26" s="5"/>
      <c r="O26" s="5"/>
      <c r="P26" s="5"/>
      <c r="Q26" s="5"/>
      <c r="R26" s="5"/>
      <c r="S26" s="5"/>
      <c r="T26" s="5"/>
      <c r="U26" s="5"/>
    </row>
    <row r="27" spans="1:21" x14ac:dyDescent="0.25">
      <c r="A27" s="5"/>
      <c r="B27" s="5"/>
      <c r="C27" s="5"/>
      <c r="D27" s="5"/>
      <c r="E27" s="5"/>
      <c r="F27" s="5"/>
      <c r="G27" s="5"/>
      <c r="H27" s="5"/>
      <c r="I27" s="5"/>
      <c r="J27" s="5"/>
      <c r="K27" s="5"/>
      <c r="L27" s="5"/>
      <c r="M27" s="5"/>
      <c r="N27" s="5"/>
      <c r="O27" s="5"/>
      <c r="P27" s="5"/>
      <c r="Q27" s="5"/>
      <c r="R27" s="5"/>
      <c r="S27" s="5"/>
      <c r="T27" s="5"/>
      <c r="U27" s="5"/>
    </row>
    <row r="28" spans="1:21" x14ac:dyDescent="0.25">
      <c r="A28" s="5"/>
      <c r="B28" s="5"/>
      <c r="C28" s="5"/>
      <c r="D28" s="5"/>
      <c r="E28" s="5"/>
      <c r="F28" s="5"/>
      <c r="G28" s="5"/>
      <c r="H28" s="5"/>
      <c r="I28" s="5"/>
      <c r="J28" s="5"/>
      <c r="K28" s="5"/>
      <c r="L28" s="5"/>
      <c r="M28" s="5"/>
      <c r="N28" s="5"/>
      <c r="O28" s="5"/>
      <c r="P28" s="5"/>
      <c r="Q28" s="5"/>
      <c r="R28" s="5"/>
      <c r="S28" s="5"/>
      <c r="T28" s="5"/>
      <c r="U28" s="5"/>
    </row>
    <row r="29" spans="1:21" x14ac:dyDescent="0.25">
      <c r="A29" s="5"/>
      <c r="B29" s="5"/>
      <c r="C29" s="5"/>
      <c r="D29" s="5"/>
      <c r="E29" s="5"/>
      <c r="F29" s="5"/>
      <c r="G29" s="5"/>
      <c r="H29" s="5"/>
      <c r="I29" s="5"/>
      <c r="J29" s="5"/>
      <c r="K29" s="5"/>
      <c r="L29" s="5"/>
      <c r="M29" s="5"/>
      <c r="N29" s="5"/>
      <c r="O29" s="5"/>
      <c r="P29" s="5"/>
      <c r="Q29" s="5"/>
      <c r="R29" s="5"/>
      <c r="S29" s="5"/>
      <c r="T29" s="5"/>
      <c r="U29" s="5"/>
    </row>
    <row r="30" spans="1:21" x14ac:dyDescent="0.25">
      <c r="A30" s="5"/>
      <c r="B30" s="5"/>
      <c r="C30" s="5"/>
      <c r="D30" s="5"/>
      <c r="E30" s="5"/>
      <c r="F30" s="5"/>
      <c r="G30" s="5"/>
      <c r="H30" s="5"/>
      <c r="I30" s="5"/>
      <c r="J30" s="5"/>
      <c r="K30" s="5"/>
      <c r="L30" s="5"/>
      <c r="M30" s="5"/>
      <c r="N30" s="5"/>
      <c r="O30" s="5"/>
      <c r="P30" s="5"/>
      <c r="Q30" s="5"/>
      <c r="R30" s="5"/>
      <c r="S30" s="5"/>
      <c r="T30" s="5"/>
      <c r="U30" s="5"/>
    </row>
    <row r="31" spans="1:21" ht="44.4" customHeight="1" x14ac:dyDescent="0.25">
      <c r="A31" s="5"/>
      <c r="B31" s="5"/>
      <c r="C31" s="5"/>
      <c r="D31" s="5"/>
      <c r="E31" s="5"/>
      <c r="F31" s="5"/>
      <c r="G31" s="5"/>
      <c r="H31" s="5"/>
      <c r="I31" s="5"/>
      <c r="J31" s="5"/>
      <c r="K31" s="5"/>
      <c r="L31" s="5"/>
      <c r="M31" s="5"/>
      <c r="N31" s="5"/>
      <c r="O31" s="5"/>
      <c r="P31" s="5"/>
      <c r="Q31" s="5"/>
      <c r="R31" s="5"/>
      <c r="S31" s="5"/>
      <c r="T31" s="5"/>
      <c r="U31" s="118"/>
    </row>
    <row r="32" spans="1:21" x14ac:dyDescent="0.25">
      <c r="A32" s="5"/>
      <c r="B32" s="5"/>
      <c r="C32" s="5"/>
      <c r="D32" s="5"/>
      <c r="E32" s="5"/>
      <c r="F32" s="5"/>
      <c r="G32" s="5"/>
      <c r="H32" s="5"/>
      <c r="I32" s="5"/>
      <c r="J32" s="5"/>
      <c r="S32" s="5"/>
      <c r="T32" s="5"/>
      <c r="U32" s="5"/>
    </row>
    <row r="33" spans="1:21" ht="13.8" x14ac:dyDescent="0.25">
      <c r="A33" s="5"/>
      <c r="B33" s="133" t="s">
        <v>75</v>
      </c>
      <c r="C33" s="5"/>
      <c r="D33" s="5"/>
      <c r="E33" s="5"/>
      <c r="F33" s="5"/>
      <c r="G33" s="5"/>
      <c r="H33" s="5"/>
      <c r="I33" s="5"/>
      <c r="J33" s="5"/>
      <c r="K33" s="133" t="s">
        <v>76</v>
      </c>
      <c r="L33" s="5"/>
      <c r="M33" s="5"/>
      <c r="N33" s="5"/>
      <c r="O33" s="5"/>
      <c r="P33" s="5"/>
      <c r="Q33" s="5"/>
      <c r="R33" s="5"/>
      <c r="S33" s="5"/>
      <c r="T33" s="5"/>
      <c r="U33" s="5"/>
    </row>
    <row r="34" spans="1:21" ht="33.6" customHeight="1" x14ac:dyDescent="0.25">
      <c r="A34" s="5"/>
      <c r="B34" s="482" t="s">
        <v>77</v>
      </c>
      <c r="C34" s="482"/>
      <c r="D34" s="482"/>
      <c r="E34" s="482"/>
      <c r="F34" s="482"/>
      <c r="G34" s="482"/>
      <c r="H34" s="482"/>
      <c r="I34" s="482"/>
      <c r="J34" s="5"/>
      <c r="K34" s="482" t="s">
        <v>77</v>
      </c>
      <c r="L34" s="482"/>
      <c r="M34" s="482"/>
      <c r="N34" s="482"/>
      <c r="O34" s="482"/>
      <c r="P34" s="482"/>
      <c r="Q34" s="482"/>
      <c r="R34" s="482"/>
      <c r="S34" s="482"/>
      <c r="T34" s="482"/>
      <c r="U34" s="482"/>
    </row>
    <row r="35" spans="1:21" ht="13.8" thickBot="1" x14ac:dyDescent="0.3">
      <c r="A35" s="5"/>
      <c r="B35" s="6"/>
      <c r="C35" s="5"/>
      <c r="D35" s="5"/>
      <c r="E35" s="5"/>
      <c r="F35" s="5"/>
      <c r="G35" s="22"/>
      <c r="H35" s="23"/>
      <c r="I35" s="5"/>
      <c r="J35" s="5"/>
      <c r="K35" s="5"/>
      <c r="L35" s="5"/>
      <c r="M35" s="5"/>
      <c r="N35" s="5"/>
      <c r="O35" s="5"/>
      <c r="P35" s="5"/>
      <c r="Q35" s="5"/>
      <c r="R35" s="5"/>
      <c r="S35" s="5"/>
      <c r="T35" s="5"/>
      <c r="U35" s="5"/>
    </row>
    <row r="36" spans="1:21" ht="19.95" customHeight="1" x14ac:dyDescent="0.25">
      <c r="A36" s="5"/>
      <c r="B36" s="82" t="s">
        <v>51</v>
      </c>
      <c r="C36" s="83" t="s">
        <v>52</v>
      </c>
      <c r="D36" s="86">
        <v>2019</v>
      </c>
      <c r="E36" s="84">
        <v>2020</v>
      </c>
      <c r="F36" s="84">
        <v>2021</v>
      </c>
      <c r="G36" s="84">
        <v>2022</v>
      </c>
      <c r="H36" s="84">
        <v>2023</v>
      </c>
      <c r="I36" s="85" t="s">
        <v>53</v>
      </c>
      <c r="J36" s="5"/>
      <c r="L36" s="5"/>
      <c r="M36" s="5"/>
      <c r="N36" s="5"/>
      <c r="O36" s="5"/>
      <c r="P36" s="5"/>
      <c r="Q36" s="5"/>
      <c r="R36" s="5"/>
      <c r="S36" s="5"/>
      <c r="T36" s="5"/>
      <c r="U36" s="5"/>
    </row>
    <row r="37" spans="1:21" ht="19.95" customHeight="1" x14ac:dyDescent="0.25">
      <c r="A37" s="5"/>
      <c r="B37" s="479" t="s">
        <v>74</v>
      </c>
      <c r="C37" s="426" t="s">
        <v>55</v>
      </c>
      <c r="D37" s="422">
        <v>2.2999999999999998</v>
      </c>
      <c r="E37" s="422">
        <v>2.4</v>
      </c>
      <c r="F37" s="422">
        <v>2.1</v>
      </c>
      <c r="G37" s="422">
        <v>2</v>
      </c>
      <c r="H37" s="423">
        <v>2.1</v>
      </c>
      <c r="I37" s="27"/>
      <c r="J37" s="5"/>
      <c r="L37" s="5"/>
      <c r="M37" s="5"/>
      <c r="N37" s="5"/>
      <c r="O37" s="5"/>
      <c r="P37" s="5"/>
      <c r="Q37" s="5"/>
      <c r="R37" s="5"/>
      <c r="S37" s="5"/>
      <c r="T37" s="5"/>
      <c r="U37" s="5"/>
    </row>
    <row r="38" spans="1:21" ht="19.95" customHeight="1" x14ac:dyDescent="0.25">
      <c r="A38" s="5"/>
      <c r="B38" s="479"/>
      <c r="C38" s="426" t="s">
        <v>56</v>
      </c>
      <c r="D38" s="422">
        <v>2.82</v>
      </c>
      <c r="E38" s="422">
        <v>3.2</v>
      </c>
      <c r="F38" s="422">
        <v>3.2</v>
      </c>
      <c r="G38" s="422">
        <v>3</v>
      </c>
      <c r="H38" s="423">
        <v>2.8</v>
      </c>
      <c r="I38" s="27"/>
      <c r="J38" s="5"/>
      <c r="K38" s="5"/>
      <c r="L38" s="5"/>
      <c r="M38" s="5"/>
      <c r="N38" s="5"/>
      <c r="O38" s="5"/>
      <c r="P38" s="5"/>
      <c r="Q38" s="5"/>
      <c r="R38" s="5"/>
      <c r="S38" s="5"/>
      <c r="T38" s="5"/>
      <c r="U38" s="5"/>
    </row>
    <row r="39" spans="1:21" ht="19.95" customHeight="1" x14ac:dyDescent="0.25">
      <c r="A39" s="5"/>
      <c r="B39" s="479"/>
      <c r="C39" s="426" t="s">
        <v>57</v>
      </c>
      <c r="D39" s="422">
        <v>3.28</v>
      </c>
      <c r="E39" s="422">
        <v>3.4</v>
      </c>
      <c r="F39" s="422">
        <v>3.4</v>
      </c>
      <c r="G39" s="422">
        <v>3.4</v>
      </c>
      <c r="H39" s="423">
        <v>3.4</v>
      </c>
      <c r="I39" s="27"/>
      <c r="J39" s="5"/>
      <c r="K39" s="5"/>
      <c r="L39" s="5"/>
      <c r="M39" s="5"/>
      <c r="N39" s="5"/>
      <c r="O39" s="5"/>
      <c r="P39" s="5"/>
      <c r="Q39" s="5"/>
      <c r="R39" s="5"/>
      <c r="S39" s="5"/>
      <c r="T39" s="5"/>
      <c r="U39" s="5"/>
    </row>
    <row r="40" spans="1:21" ht="19.95" customHeight="1" x14ac:dyDescent="0.25">
      <c r="A40" s="5"/>
      <c r="B40" s="479"/>
      <c r="C40" s="426" t="s">
        <v>58</v>
      </c>
      <c r="D40" s="422">
        <v>3.35</v>
      </c>
      <c r="E40" s="422">
        <v>4</v>
      </c>
      <c r="F40" s="422">
        <v>3.9</v>
      </c>
      <c r="G40" s="422">
        <v>3.7</v>
      </c>
      <c r="H40" s="423">
        <v>3.7</v>
      </c>
      <c r="I40" s="27"/>
      <c r="J40" s="5"/>
      <c r="K40" s="5"/>
      <c r="L40" s="5"/>
      <c r="M40" s="5"/>
      <c r="N40" s="5"/>
      <c r="O40" s="5"/>
      <c r="P40" s="5"/>
      <c r="Q40" s="5"/>
      <c r="R40" s="5"/>
      <c r="S40" s="5"/>
      <c r="T40" s="5"/>
      <c r="U40" s="5"/>
    </row>
    <row r="41" spans="1:21" ht="19.95" customHeight="1" x14ac:dyDescent="0.25">
      <c r="A41" s="5"/>
      <c r="B41" s="479"/>
      <c r="C41" s="426" t="s">
        <v>59</v>
      </c>
      <c r="D41" s="422">
        <v>1.41</v>
      </c>
      <c r="E41" s="422">
        <v>1.4</v>
      </c>
      <c r="F41" s="422">
        <v>1.1000000000000001</v>
      </c>
      <c r="G41" s="422">
        <v>0.9</v>
      </c>
      <c r="H41" s="423">
        <v>0.8</v>
      </c>
      <c r="I41" s="27"/>
      <c r="J41" s="5"/>
      <c r="K41" s="5"/>
      <c r="L41" s="5"/>
      <c r="M41" s="5"/>
      <c r="N41" s="5"/>
      <c r="O41" s="5"/>
      <c r="P41" s="5"/>
      <c r="Q41" s="5"/>
      <c r="R41" s="5"/>
      <c r="S41" s="5"/>
      <c r="T41" s="5"/>
      <c r="U41" s="5"/>
    </row>
    <row r="42" spans="1:21" ht="19.95" customHeight="1" x14ac:dyDescent="0.25">
      <c r="A42" s="5"/>
      <c r="B42" s="479"/>
      <c r="C42" s="426" t="s">
        <v>60</v>
      </c>
      <c r="D42" s="422">
        <v>1.43</v>
      </c>
      <c r="E42" s="422">
        <v>1.6</v>
      </c>
      <c r="F42" s="422">
        <v>1.6</v>
      </c>
      <c r="G42" s="422">
        <v>1.6</v>
      </c>
      <c r="H42" s="423">
        <v>1.6</v>
      </c>
      <c r="I42" s="27"/>
      <c r="J42" s="5"/>
      <c r="K42" s="5"/>
      <c r="L42" s="5"/>
      <c r="M42" s="5"/>
      <c r="N42" s="5"/>
      <c r="O42" s="5"/>
      <c r="P42" s="5"/>
      <c r="Q42" s="5"/>
      <c r="R42" s="5"/>
      <c r="S42" s="5"/>
      <c r="T42" s="5"/>
      <c r="U42" s="5"/>
    </row>
    <row r="43" spans="1:21" ht="19.95" customHeight="1" x14ac:dyDescent="0.25">
      <c r="A43" s="5"/>
      <c r="B43" s="479"/>
      <c r="C43" s="426" t="s">
        <v>61</v>
      </c>
      <c r="D43" s="422">
        <v>1.18</v>
      </c>
      <c r="E43" s="422">
        <v>1.2</v>
      </c>
      <c r="F43" s="422">
        <v>1.5</v>
      </c>
      <c r="G43" s="422">
        <v>1.3</v>
      </c>
      <c r="H43" s="423">
        <v>1.2</v>
      </c>
      <c r="I43" s="27"/>
      <c r="J43" s="5"/>
      <c r="K43" s="5"/>
      <c r="L43" s="5"/>
      <c r="M43" s="5"/>
      <c r="N43" s="5"/>
      <c r="O43" s="5"/>
      <c r="P43" s="5"/>
      <c r="Q43" s="5"/>
      <c r="R43" s="5"/>
      <c r="S43" s="5"/>
      <c r="T43" s="5"/>
      <c r="U43" s="5"/>
    </row>
    <row r="44" spans="1:21" ht="19.95" customHeight="1" x14ac:dyDescent="0.25">
      <c r="A44" s="5"/>
      <c r="B44" s="479"/>
      <c r="C44" s="426" t="s">
        <v>62</v>
      </c>
      <c r="D44" s="422">
        <v>0.61</v>
      </c>
      <c r="E44" s="422">
        <v>0.5</v>
      </c>
      <c r="F44" s="422">
        <v>0.5</v>
      </c>
      <c r="G44" s="422">
        <v>0.6</v>
      </c>
      <c r="H44" s="423">
        <v>0.5</v>
      </c>
      <c r="I44" s="27"/>
      <c r="J44" s="5"/>
      <c r="K44" s="5"/>
      <c r="L44" s="5"/>
      <c r="M44" s="5"/>
      <c r="N44" s="5"/>
      <c r="O44" s="5"/>
      <c r="P44" s="5"/>
      <c r="Q44" s="5"/>
      <c r="R44" s="5"/>
      <c r="S44" s="5"/>
      <c r="T44" s="5"/>
      <c r="U44" s="5"/>
    </row>
    <row r="45" spans="1:21" ht="19.95" customHeight="1" x14ac:dyDescent="0.25">
      <c r="A45" s="5"/>
      <c r="B45" s="480"/>
      <c r="C45" s="431" t="s">
        <v>63</v>
      </c>
      <c r="D45" s="424">
        <v>0.55802300618748046</v>
      </c>
      <c r="E45" s="424">
        <v>0.6583152243384891</v>
      </c>
      <c r="F45" s="424">
        <v>0.70756306676767333</v>
      </c>
      <c r="G45" s="424">
        <v>0.56647706455223168</v>
      </c>
      <c r="H45" s="424">
        <v>0.5524862398325443</v>
      </c>
      <c r="I45" s="418"/>
      <c r="J45" s="5"/>
      <c r="K45" s="5"/>
      <c r="L45" s="5"/>
      <c r="M45" s="5"/>
      <c r="N45" s="5"/>
      <c r="O45" s="5"/>
      <c r="P45" s="5"/>
      <c r="Q45" s="5"/>
      <c r="R45" s="5"/>
      <c r="S45" s="5"/>
      <c r="T45" s="5"/>
      <c r="U45" s="5"/>
    </row>
    <row r="46" spans="1:21" x14ac:dyDescent="0.25">
      <c r="A46" s="5"/>
      <c r="B46" s="477" t="s">
        <v>64</v>
      </c>
      <c r="C46" s="477"/>
      <c r="D46" s="477"/>
      <c r="E46" s="477"/>
      <c r="F46" s="477"/>
      <c r="G46" s="477"/>
      <c r="H46" s="477"/>
      <c r="I46" s="477"/>
      <c r="J46" s="5"/>
      <c r="K46" s="5"/>
      <c r="L46" s="5"/>
      <c r="M46" s="5"/>
      <c r="N46" s="5"/>
      <c r="O46" s="5"/>
      <c r="P46" s="5"/>
      <c r="Q46" s="5"/>
      <c r="R46" s="5"/>
      <c r="S46" s="5"/>
      <c r="T46" s="5"/>
      <c r="U46" s="5"/>
    </row>
    <row r="47" spans="1:21" ht="52.2" customHeight="1" x14ac:dyDescent="0.25">
      <c r="A47" s="5"/>
      <c r="B47" s="477"/>
      <c r="C47" s="477"/>
      <c r="D47" s="477"/>
      <c r="E47" s="477"/>
      <c r="F47" s="477"/>
      <c r="G47" s="477"/>
      <c r="H47" s="477"/>
      <c r="I47" s="477"/>
      <c r="J47" s="5"/>
      <c r="K47" s="5"/>
      <c r="L47" s="5"/>
      <c r="M47" s="5"/>
      <c r="N47" s="5"/>
      <c r="O47" s="5"/>
      <c r="P47" s="5"/>
      <c r="Q47" s="5"/>
      <c r="R47" s="5"/>
      <c r="S47" s="5"/>
      <c r="T47" s="5"/>
      <c r="U47" s="5"/>
    </row>
    <row r="48" spans="1:21" x14ac:dyDescent="0.25">
      <c r="A48" s="5"/>
      <c r="B48" s="5"/>
      <c r="C48" s="5"/>
      <c r="D48" s="5"/>
      <c r="E48" s="5"/>
      <c r="F48" s="5"/>
      <c r="G48" s="5"/>
      <c r="H48" s="5"/>
      <c r="I48" s="5"/>
      <c r="J48" s="5"/>
      <c r="K48" s="5"/>
      <c r="L48" s="5"/>
      <c r="M48" s="5"/>
      <c r="N48" s="5"/>
      <c r="O48" s="5"/>
      <c r="P48" s="5"/>
      <c r="Q48" s="5"/>
      <c r="R48" s="5"/>
      <c r="S48" s="5"/>
      <c r="T48" s="5"/>
      <c r="U48" s="5"/>
    </row>
    <row r="49" spans="1:21" x14ac:dyDescent="0.25">
      <c r="A49" s="5"/>
      <c r="B49" s="5"/>
      <c r="C49" s="5"/>
      <c r="D49" s="5"/>
      <c r="E49" s="5"/>
      <c r="F49" s="5"/>
      <c r="G49" s="5"/>
      <c r="H49" s="5"/>
      <c r="I49" s="5"/>
      <c r="J49" s="5"/>
      <c r="K49" s="5"/>
      <c r="L49" s="5"/>
      <c r="M49" s="5"/>
      <c r="N49" s="5"/>
      <c r="O49" s="5"/>
      <c r="P49" s="5"/>
      <c r="Q49" s="5"/>
      <c r="R49" s="5"/>
      <c r="S49" s="5"/>
      <c r="T49" s="5"/>
      <c r="U49" s="5"/>
    </row>
    <row r="50" spans="1:21" x14ac:dyDescent="0.25">
      <c r="A50" s="5"/>
      <c r="B50" s="5"/>
      <c r="C50" s="5"/>
      <c r="D50" s="5"/>
      <c r="E50" s="5"/>
      <c r="F50" s="5"/>
      <c r="G50" s="5"/>
      <c r="H50" s="5"/>
      <c r="I50" s="5"/>
      <c r="J50" s="5"/>
      <c r="K50" s="5"/>
      <c r="L50" s="5"/>
      <c r="M50" s="5"/>
      <c r="N50" s="5"/>
      <c r="O50" s="5"/>
      <c r="P50" s="5"/>
      <c r="Q50" s="5"/>
      <c r="R50" s="5"/>
      <c r="S50" s="5"/>
      <c r="T50" s="5"/>
      <c r="U50" s="5"/>
    </row>
    <row r="51" spans="1:21" x14ac:dyDescent="0.25">
      <c r="A51" s="5"/>
      <c r="B51" s="5"/>
      <c r="C51" s="5"/>
      <c r="D51" s="5"/>
      <c r="E51" s="5"/>
      <c r="F51" s="5"/>
      <c r="G51" s="5"/>
      <c r="H51" s="5"/>
      <c r="I51" s="5"/>
      <c r="J51" s="5"/>
      <c r="K51" s="5"/>
      <c r="L51" s="5"/>
      <c r="M51" s="5"/>
      <c r="N51" s="5"/>
      <c r="O51" s="5"/>
      <c r="P51" s="5"/>
      <c r="Q51" s="5"/>
      <c r="R51" s="5"/>
      <c r="S51" s="5"/>
      <c r="T51" s="5"/>
      <c r="U51" s="5"/>
    </row>
    <row r="52" spans="1:21" x14ac:dyDescent="0.25">
      <c r="A52" s="5"/>
      <c r="B52" s="5"/>
      <c r="C52" s="5"/>
      <c r="D52" s="5"/>
      <c r="E52" s="5"/>
      <c r="F52" s="5"/>
      <c r="G52" s="5"/>
      <c r="H52" s="5"/>
      <c r="I52" s="5"/>
      <c r="J52" s="5"/>
      <c r="K52" s="5"/>
      <c r="L52" s="5"/>
      <c r="M52" s="5"/>
      <c r="N52" s="5"/>
      <c r="O52" s="5"/>
      <c r="P52" s="5"/>
      <c r="Q52" s="5"/>
      <c r="R52" s="5"/>
      <c r="S52" s="5"/>
      <c r="T52" s="5"/>
      <c r="U52" s="5"/>
    </row>
    <row r="53" spans="1:21" x14ac:dyDescent="0.25">
      <c r="A53" s="5"/>
      <c r="B53" s="5"/>
      <c r="C53" s="5"/>
      <c r="D53" s="5"/>
      <c r="E53" s="5"/>
      <c r="F53" s="5"/>
      <c r="G53" s="5"/>
      <c r="H53" s="5"/>
      <c r="I53" s="5"/>
      <c r="J53" s="5"/>
      <c r="K53" s="5"/>
      <c r="L53" s="5"/>
      <c r="M53" s="5"/>
      <c r="N53" s="5"/>
      <c r="O53" s="5"/>
      <c r="P53" s="5"/>
      <c r="Q53" s="5"/>
      <c r="R53" s="5"/>
      <c r="S53" s="5"/>
      <c r="T53" s="5"/>
      <c r="U53" s="5"/>
    </row>
    <row r="54" spans="1:21" x14ac:dyDescent="0.25">
      <c r="A54" s="5"/>
      <c r="B54" s="5"/>
      <c r="C54" s="5"/>
      <c r="D54" s="5"/>
      <c r="E54" s="5"/>
      <c r="F54" s="5"/>
      <c r="G54" s="5"/>
      <c r="H54" s="5"/>
      <c r="I54" s="5"/>
      <c r="J54" s="5"/>
      <c r="K54" s="5"/>
      <c r="L54" s="5"/>
      <c r="M54" s="5"/>
      <c r="N54" s="5"/>
      <c r="O54" s="5"/>
      <c r="P54" s="5"/>
      <c r="Q54" s="5"/>
      <c r="R54" s="5"/>
      <c r="S54" s="5"/>
      <c r="T54" s="5"/>
      <c r="U54" s="5"/>
    </row>
    <row r="55" spans="1:21" x14ac:dyDescent="0.25">
      <c r="A55" s="5"/>
      <c r="B55" s="5"/>
      <c r="C55" s="5"/>
      <c r="D55" s="5"/>
      <c r="E55" s="5"/>
      <c r="F55" s="5"/>
      <c r="G55" s="5"/>
      <c r="H55" s="5"/>
      <c r="I55" s="5"/>
      <c r="J55" s="5"/>
      <c r="K55" s="5"/>
      <c r="L55" s="5"/>
      <c r="M55" s="5"/>
      <c r="N55" s="5"/>
      <c r="O55" s="5"/>
      <c r="P55" s="5"/>
      <c r="Q55" s="5"/>
      <c r="R55" s="5"/>
      <c r="S55" s="5"/>
      <c r="T55" s="5"/>
      <c r="U55" s="5"/>
    </row>
    <row r="56" spans="1:21" x14ac:dyDescent="0.25">
      <c r="A56" s="5"/>
      <c r="B56" s="5"/>
      <c r="C56" s="5"/>
      <c r="D56" s="5"/>
      <c r="E56" s="5"/>
      <c r="F56" s="5"/>
      <c r="G56" s="5"/>
      <c r="H56" s="5"/>
      <c r="I56" s="5"/>
      <c r="J56" s="5"/>
      <c r="K56" s="5"/>
      <c r="L56" s="5"/>
      <c r="M56" s="5"/>
      <c r="N56" s="5"/>
      <c r="O56" s="5"/>
      <c r="P56" s="5"/>
      <c r="Q56" s="5"/>
      <c r="R56" s="5"/>
      <c r="S56" s="5"/>
      <c r="T56" s="5"/>
      <c r="U56" s="5"/>
    </row>
    <row r="57" spans="1:21" x14ac:dyDescent="0.25">
      <c r="A57" s="5"/>
      <c r="B57" s="5"/>
      <c r="C57" s="5"/>
      <c r="D57" s="5"/>
      <c r="E57" s="5"/>
      <c r="F57" s="5"/>
      <c r="G57" s="5"/>
      <c r="H57" s="5"/>
      <c r="I57" s="5"/>
      <c r="J57" s="5"/>
      <c r="K57" s="5"/>
      <c r="L57" s="5"/>
      <c r="M57" s="5"/>
      <c r="N57" s="5"/>
      <c r="O57" s="5"/>
      <c r="P57" s="5"/>
      <c r="Q57" s="5"/>
      <c r="R57" s="5"/>
      <c r="S57" s="5"/>
      <c r="T57" s="5"/>
      <c r="U57" s="5"/>
    </row>
    <row r="58" spans="1:21" x14ac:dyDescent="0.25">
      <c r="A58" s="5"/>
      <c r="B58" s="5"/>
      <c r="C58" s="5"/>
      <c r="D58" s="5"/>
      <c r="E58" s="5"/>
      <c r="F58" s="5"/>
      <c r="G58" s="5"/>
      <c r="H58" s="5"/>
      <c r="I58" s="5"/>
      <c r="J58" s="5"/>
      <c r="K58" s="5"/>
      <c r="L58" s="5"/>
      <c r="M58" s="5"/>
      <c r="N58" s="5"/>
      <c r="O58" s="5"/>
      <c r="P58" s="5"/>
      <c r="Q58" s="5"/>
      <c r="R58" s="5"/>
      <c r="S58" s="5"/>
      <c r="T58" s="5"/>
      <c r="U58" s="5"/>
    </row>
    <row r="59" spans="1:21" x14ac:dyDescent="0.25">
      <c r="A59" s="5"/>
      <c r="B59" s="5"/>
      <c r="C59" s="5"/>
      <c r="D59" s="5"/>
      <c r="E59" s="5"/>
      <c r="F59" s="5"/>
      <c r="G59" s="5"/>
      <c r="H59" s="5"/>
      <c r="I59" s="5"/>
      <c r="J59" s="5"/>
      <c r="K59" s="5"/>
      <c r="L59" s="5"/>
      <c r="M59" s="5"/>
      <c r="N59" s="5"/>
      <c r="O59" s="5"/>
      <c r="P59" s="5"/>
      <c r="Q59" s="5"/>
      <c r="R59" s="5"/>
      <c r="S59" s="5"/>
      <c r="T59" s="5"/>
      <c r="U59" s="5"/>
    </row>
    <row r="60" spans="1:21" ht="24.6" customHeight="1" x14ac:dyDescent="0.25">
      <c r="A60" s="5"/>
      <c r="B60" s="5"/>
      <c r="C60" s="5"/>
      <c r="D60" s="5"/>
      <c r="E60" s="5"/>
      <c r="F60" s="5"/>
      <c r="G60" s="5"/>
      <c r="H60" s="5"/>
      <c r="I60" s="5"/>
      <c r="J60" s="5"/>
      <c r="K60" s="5"/>
      <c r="L60" s="5"/>
      <c r="M60" s="5"/>
      <c r="N60" s="5"/>
      <c r="O60" s="5"/>
      <c r="P60" s="5"/>
      <c r="Q60" s="5"/>
      <c r="R60" s="5"/>
      <c r="S60" s="5"/>
      <c r="T60" s="5"/>
      <c r="U60" s="118"/>
    </row>
    <row r="61" spans="1:21" x14ac:dyDescent="0.25">
      <c r="A61" s="5"/>
      <c r="B61" s="5"/>
      <c r="C61" s="5"/>
      <c r="D61" s="5"/>
      <c r="E61" s="5"/>
      <c r="F61" s="5"/>
      <c r="G61" s="5"/>
      <c r="H61" s="5"/>
      <c r="I61" s="5"/>
      <c r="J61" s="5"/>
      <c r="K61" s="5"/>
      <c r="L61" s="5"/>
      <c r="M61" s="5"/>
      <c r="N61" s="5"/>
      <c r="O61" s="5"/>
      <c r="P61" s="5"/>
      <c r="Q61" s="5"/>
      <c r="R61" s="5"/>
      <c r="S61" s="5"/>
      <c r="T61" s="5"/>
      <c r="U61" s="5"/>
    </row>
    <row r="62" spans="1:21" ht="20.399999999999999" customHeight="1" x14ac:dyDescent="0.25">
      <c r="A62" s="5"/>
      <c r="B62" s="133" t="s">
        <v>78</v>
      </c>
      <c r="C62" s="5"/>
      <c r="D62" s="5"/>
      <c r="E62" s="5"/>
      <c r="F62" s="5"/>
      <c r="G62" s="5"/>
      <c r="H62" s="5"/>
      <c r="I62" s="5"/>
      <c r="J62" s="5"/>
      <c r="K62" s="133" t="s">
        <v>79</v>
      </c>
      <c r="L62" s="5"/>
      <c r="M62" s="5"/>
      <c r="N62" s="5"/>
      <c r="O62" s="5"/>
      <c r="P62" s="5"/>
      <c r="Q62" s="5"/>
      <c r="R62" s="5"/>
      <c r="S62" s="5"/>
      <c r="T62" s="5"/>
      <c r="U62" s="5"/>
    </row>
    <row r="63" spans="1:21" ht="28.95" customHeight="1" x14ac:dyDescent="0.25">
      <c r="A63" s="5"/>
      <c r="B63" s="484" t="s">
        <v>80</v>
      </c>
      <c r="C63" s="484"/>
      <c r="D63" s="484"/>
      <c r="E63" s="484"/>
      <c r="F63" s="484"/>
      <c r="G63" s="484"/>
      <c r="H63" s="484"/>
      <c r="I63" s="484"/>
      <c r="J63" s="5"/>
      <c r="K63" s="482" t="s">
        <v>80</v>
      </c>
      <c r="L63" s="482"/>
      <c r="M63" s="482"/>
      <c r="N63" s="482"/>
      <c r="O63" s="482"/>
      <c r="P63" s="482"/>
      <c r="Q63" s="482"/>
      <c r="R63" s="482"/>
      <c r="S63" s="482"/>
      <c r="T63" s="482"/>
      <c r="U63" s="482"/>
    </row>
    <row r="64" spans="1:21" ht="13.8" thickBot="1" x14ac:dyDescent="0.3">
      <c r="A64" s="5"/>
      <c r="B64" s="6"/>
      <c r="C64" s="5"/>
      <c r="D64" s="5"/>
      <c r="E64" s="5"/>
      <c r="F64" s="5"/>
      <c r="G64" s="22"/>
      <c r="H64" s="23"/>
      <c r="I64" s="5"/>
      <c r="J64" s="5"/>
      <c r="K64" s="5"/>
      <c r="L64" s="5"/>
      <c r="M64" s="5"/>
      <c r="N64" s="5"/>
      <c r="O64" s="5"/>
      <c r="P64" s="5"/>
      <c r="Q64" s="5"/>
      <c r="R64" s="5"/>
      <c r="S64" s="5"/>
      <c r="T64" s="5"/>
      <c r="U64" s="5"/>
    </row>
    <row r="65" spans="1:21" ht="19.95" customHeight="1" x14ac:dyDescent="0.25">
      <c r="A65" s="5"/>
      <c r="B65" s="82" t="s">
        <v>51</v>
      </c>
      <c r="C65" s="83" t="s">
        <v>52</v>
      </c>
      <c r="D65" s="86">
        <v>2019</v>
      </c>
      <c r="E65" s="84">
        <v>2020</v>
      </c>
      <c r="F65" s="84">
        <v>2021</v>
      </c>
      <c r="G65" s="84">
        <v>2022</v>
      </c>
      <c r="H65" s="84">
        <v>2023</v>
      </c>
      <c r="I65" s="85" t="s">
        <v>53</v>
      </c>
      <c r="J65" s="5"/>
      <c r="K65" s="5"/>
      <c r="L65" s="5"/>
      <c r="M65" s="5"/>
      <c r="N65" s="5"/>
      <c r="O65" s="5"/>
      <c r="P65" s="5"/>
      <c r="Q65" s="5"/>
      <c r="R65" s="5"/>
      <c r="S65" s="5"/>
      <c r="T65" s="5"/>
      <c r="U65" s="5"/>
    </row>
    <row r="66" spans="1:21" ht="19.95" customHeight="1" x14ac:dyDescent="0.25">
      <c r="A66" s="5"/>
      <c r="B66" s="479" t="s">
        <v>74</v>
      </c>
      <c r="C66" s="426" t="s">
        <v>55</v>
      </c>
      <c r="D66" s="422">
        <v>2.0099999999999998</v>
      </c>
      <c r="E66" s="422">
        <v>2.1</v>
      </c>
      <c r="F66" s="422">
        <v>1.9</v>
      </c>
      <c r="G66" s="422">
        <v>1.9</v>
      </c>
      <c r="H66" s="423">
        <v>1.8</v>
      </c>
      <c r="I66" s="27"/>
      <c r="J66" s="5"/>
      <c r="K66" s="5"/>
      <c r="L66" s="5"/>
      <c r="M66" s="5"/>
      <c r="N66" s="5"/>
      <c r="O66" s="5"/>
      <c r="P66" s="5"/>
      <c r="Q66" s="5"/>
      <c r="R66" s="5"/>
      <c r="S66" s="5"/>
      <c r="T66" s="5"/>
      <c r="U66" s="5"/>
    </row>
    <row r="67" spans="1:21" ht="19.95" customHeight="1" x14ac:dyDescent="0.25">
      <c r="A67" s="5"/>
      <c r="B67" s="479"/>
      <c r="C67" s="426" t="s">
        <v>56</v>
      </c>
      <c r="D67" s="422">
        <v>0.94</v>
      </c>
      <c r="E67" s="422">
        <v>1</v>
      </c>
      <c r="F67" s="422">
        <v>1</v>
      </c>
      <c r="G67" s="422">
        <v>1</v>
      </c>
      <c r="H67" s="423">
        <v>1</v>
      </c>
      <c r="I67" s="27"/>
      <c r="J67" s="5"/>
      <c r="K67" s="5"/>
      <c r="L67" s="5"/>
      <c r="M67" s="5"/>
      <c r="N67" s="5"/>
      <c r="O67" s="5"/>
      <c r="P67" s="5"/>
      <c r="Q67" s="5"/>
      <c r="R67" s="5"/>
      <c r="S67" s="5"/>
      <c r="T67" s="5"/>
      <c r="U67" s="5"/>
    </row>
    <row r="68" spans="1:21" ht="19.95" customHeight="1" x14ac:dyDescent="0.25">
      <c r="A68" s="5"/>
      <c r="B68" s="479"/>
      <c r="C68" s="426" t="s">
        <v>57</v>
      </c>
      <c r="D68" s="422">
        <v>1.71</v>
      </c>
      <c r="E68" s="422">
        <v>1.9</v>
      </c>
      <c r="F68" s="422">
        <v>1.9</v>
      </c>
      <c r="G68" s="422">
        <v>1.9</v>
      </c>
      <c r="H68" s="423">
        <v>1.9</v>
      </c>
      <c r="I68" s="27"/>
      <c r="J68" s="5"/>
      <c r="K68" s="5"/>
      <c r="L68" s="5"/>
      <c r="M68" s="5"/>
      <c r="N68" s="5"/>
      <c r="O68" s="5"/>
      <c r="P68" s="5"/>
      <c r="Q68" s="5"/>
      <c r="R68" s="5"/>
      <c r="S68" s="5"/>
      <c r="T68" s="5"/>
      <c r="U68" s="5"/>
    </row>
    <row r="69" spans="1:21" ht="19.95" customHeight="1" x14ac:dyDescent="0.25">
      <c r="A69" s="5"/>
      <c r="B69" s="479"/>
      <c r="C69" s="426" t="s">
        <v>58</v>
      </c>
      <c r="D69" s="422">
        <v>1.37</v>
      </c>
      <c r="E69" s="422">
        <v>1.5</v>
      </c>
      <c r="F69" s="422">
        <v>1.4</v>
      </c>
      <c r="G69" s="422">
        <v>1.3</v>
      </c>
      <c r="H69" s="423">
        <v>1.4</v>
      </c>
      <c r="I69" s="27"/>
      <c r="J69" s="5"/>
      <c r="K69" s="5"/>
      <c r="L69" s="5"/>
      <c r="M69" s="5"/>
      <c r="N69" s="5"/>
      <c r="O69" s="5"/>
      <c r="P69" s="5"/>
      <c r="Q69" s="5"/>
      <c r="R69" s="5"/>
      <c r="S69" s="5"/>
      <c r="T69" s="5"/>
      <c r="U69" s="5"/>
    </row>
    <row r="70" spans="1:21" ht="19.95" customHeight="1" x14ac:dyDescent="0.25">
      <c r="A70" s="5"/>
      <c r="B70" s="479"/>
      <c r="C70" s="426" t="s">
        <v>59</v>
      </c>
      <c r="D70" s="422">
        <v>0.57999999999999996</v>
      </c>
      <c r="E70" s="422">
        <v>0.5</v>
      </c>
      <c r="F70" s="422">
        <v>0.5</v>
      </c>
      <c r="G70" s="422">
        <v>0.5</v>
      </c>
      <c r="H70" s="423">
        <v>0.6</v>
      </c>
      <c r="I70" s="27"/>
      <c r="J70" s="5"/>
      <c r="K70" s="5"/>
      <c r="L70" s="5"/>
      <c r="M70" s="5"/>
      <c r="N70" s="5"/>
      <c r="O70" s="5"/>
      <c r="P70" s="5"/>
      <c r="Q70" s="5"/>
      <c r="R70" s="5"/>
      <c r="S70" s="5"/>
      <c r="T70" s="5"/>
      <c r="U70" s="5"/>
    </row>
    <row r="71" spans="1:21" ht="19.95" customHeight="1" x14ac:dyDescent="0.25">
      <c r="A71" s="5"/>
      <c r="B71" s="479"/>
      <c r="C71" s="426" t="s">
        <v>60</v>
      </c>
      <c r="D71" s="422">
        <v>0.8</v>
      </c>
      <c r="E71" s="422">
        <v>0.7</v>
      </c>
      <c r="F71" s="422">
        <v>0.7</v>
      </c>
      <c r="G71" s="422">
        <v>0.7</v>
      </c>
      <c r="H71" s="423">
        <v>0.7</v>
      </c>
      <c r="I71" s="27"/>
      <c r="J71" s="5"/>
      <c r="K71" s="5"/>
      <c r="L71" s="5"/>
      <c r="M71" s="5"/>
      <c r="N71" s="5"/>
      <c r="O71" s="5"/>
      <c r="P71" s="5"/>
      <c r="Q71" s="5"/>
      <c r="R71" s="5"/>
      <c r="S71" s="5"/>
      <c r="T71" s="5"/>
      <c r="U71" s="5"/>
    </row>
    <row r="72" spans="1:21" ht="19.95" customHeight="1" x14ac:dyDescent="0.25">
      <c r="A72" s="5"/>
      <c r="B72" s="479"/>
      <c r="C72" s="426" t="s">
        <v>61</v>
      </c>
      <c r="D72" s="422">
        <v>0.54</v>
      </c>
      <c r="E72" s="422">
        <v>0.5</v>
      </c>
      <c r="F72" s="422">
        <v>0.5</v>
      </c>
      <c r="G72" s="422">
        <v>0.6</v>
      </c>
      <c r="H72" s="423">
        <v>0.6</v>
      </c>
      <c r="I72" s="27"/>
      <c r="J72" s="5"/>
      <c r="K72" s="5"/>
      <c r="L72" s="5"/>
      <c r="M72" s="5"/>
      <c r="N72" s="5"/>
      <c r="O72" s="5"/>
      <c r="P72" s="5"/>
      <c r="Q72" s="5"/>
      <c r="R72" s="5"/>
      <c r="S72" s="5"/>
      <c r="T72" s="5"/>
      <c r="U72" s="5"/>
    </row>
    <row r="73" spans="1:21" ht="19.95" customHeight="1" x14ac:dyDescent="0.25">
      <c r="A73" s="5"/>
      <c r="B73" s="479"/>
      <c r="C73" s="426" t="s">
        <v>62</v>
      </c>
      <c r="D73" s="422">
        <v>0.27</v>
      </c>
      <c r="E73" s="422">
        <v>0.3</v>
      </c>
      <c r="F73" s="422">
        <v>0.2</v>
      </c>
      <c r="G73" s="422">
        <v>0.3</v>
      </c>
      <c r="H73" s="423">
        <v>0.3</v>
      </c>
      <c r="I73" s="27"/>
      <c r="J73" s="5"/>
      <c r="K73" s="5"/>
      <c r="L73" s="5"/>
      <c r="M73" s="5"/>
      <c r="N73" s="5"/>
      <c r="O73" s="5"/>
      <c r="P73" s="5"/>
      <c r="Q73" s="5"/>
      <c r="R73" s="5"/>
      <c r="S73" s="5"/>
      <c r="T73" s="5"/>
      <c r="U73" s="5"/>
    </row>
    <row r="74" spans="1:21" ht="19.95" customHeight="1" x14ac:dyDescent="0.25">
      <c r="A74" s="5"/>
      <c r="B74" s="480"/>
      <c r="C74" s="431" t="s">
        <v>63</v>
      </c>
      <c r="D74" s="424">
        <v>0.67600000000000005</v>
      </c>
      <c r="E74" s="424">
        <v>0.67</v>
      </c>
      <c r="F74" s="424">
        <v>0.61799999999999999</v>
      </c>
      <c r="G74" s="424">
        <v>0.5</v>
      </c>
      <c r="H74" s="424">
        <v>0.45</v>
      </c>
      <c r="I74" s="418"/>
      <c r="J74" s="5"/>
      <c r="K74" s="5"/>
      <c r="L74" s="5"/>
      <c r="M74" s="5"/>
      <c r="N74" s="5"/>
      <c r="O74" s="5"/>
      <c r="P74" s="5"/>
      <c r="Q74" s="5"/>
      <c r="R74" s="5"/>
      <c r="S74" s="5"/>
      <c r="T74" s="5"/>
      <c r="U74" s="5"/>
    </row>
    <row r="75" spans="1:21" ht="15" customHeight="1" x14ac:dyDescent="0.25">
      <c r="A75" s="5"/>
      <c r="B75" s="29"/>
      <c r="C75" s="30"/>
      <c r="D75" s="31"/>
      <c r="E75" s="31"/>
      <c r="F75" s="31"/>
      <c r="G75" s="31"/>
      <c r="H75" s="31"/>
      <c r="I75" s="5"/>
      <c r="J75" s="5"/>
      <c r="K75" s="5"/>
      <c r="L75" s="5"/>
      <c r="M75" s="5"/>
      <c r="N75" s="5"/>
      <c r="O75" s="5"/>
      <c r="P75" s="5"/>
      <c r="Q75" s="5"/>
      <c r="R75" s="5"/>
      <c r="S75" s="5"/>
      <c r="T75" s="5"/>
      <c r="U75" s="5"/>
    </row>
    <row r="76" spans="1:21" x14ac:dyDescent="0.25">
      <c r="A76" s="5"/>
      <c r="B76" s="477" t="s">
        <v>64</v>
      </c>
      <c r="C76" s="477"/>
      <c r="D76" s="477"/>
      <c r="E76" s="477"/>
      <c r="F76" s="477"/>
      <c r="G76" s="477"/>
      <c r="H76" s="477"/>
      <c r="I76" s="477"/>
      <c r="J76" s="5"/>
      <c r="K76" s="5"/>
      <c r="L76" s="5"/>
      <c r="M76" s="5"/>
      <c r="N76" s="5"/>
      <c r="O76" s="5"/>
      <c r="P76" s="5"/>
      <c r="Q76" s="5"/>
      <c r="R76" s="5"/>
      <c r="S76" s="5"/>
      <c r="T76" s="5"/>
      <c r="U76" s="5"/>
    </row>
    <row r="77" spans="1:21" x14ac:dyDescent="0.25">
      <c r="A77" s="5"/>
      <c r="B77" s="477"/>
      <c r="C77" s="477"/>
      <c r="D77" s="477"/>
      <c r="E77" s="477"/>
      <c r="F77" s="477"/>
      <c r="G77" s="477"/>
      <c r="H77" s="477"/>
      <c r="I77" s="477"/>
      <c r="J77" s="5"/>
      <c r="K77" s="5"/>
      <c r="L77" s="5"/>
      <c r="M77" s="5"/>
      <c r="N77" s="5"/>
      <c r="O77" s="5"/>
      <c r="P77" s="5"/>
      <c r="Q77" s="5"/>
      <c r="R77" s="5"/>
      <c r="S77" s="5"/>
      <c r="T77" s="5"/>
      <c r="U77" s="5"/>
    </row>
    <row r="78" spans="1:21" x14ac:dyDescent="0.25">
      <c r="A78" s="5"/>
      <c r="B78" s="5"/>
      <c r="C78" s="5"/>
      <c r="D78" s="5"/>
      <c r="E78" s="5"/>
      <c r="F78" s="5"/>
      <c r="G78" s="5"/>
      <c r="H78" s="5"/>
      <c r="I78" s="5"/>
      <c r="J78" s="5"/>
      <c r="K78" s="5"/>
      <c r="L78" s="5"/>
      <c r="M78" s="5"/>
      <c r="N78" s="5"/>
      <c r="O78" s="5"/>
      <c r="P78" s="5"/>
      <c r="Q78" s="5"/>
      <c r="R78" s="5"/>
      <c r="S78" s="5"/>
      <c r="T78" s="5"/>
      <c r="U78" s="5"/>
    </row>
    <row r="79" spans="1:21" x14ac:dyDescent="0.25">
      <c r="A79" s="5"/>
      <c r="B79" s="5"/>
      <c r="C79" s="5"/>
      <c r="D79" s="5"/>
      <c r="E79" s="5"/>
      <c r="F79" s="5"/>
      <c r="G79" s="5"/>
      <c r="H79" s="5"/>
      <c r="I79" s="5"/>
      <c r="J79" s="5"/>
      <c r="K79" s="5"/>
      <c r="L79" s="5"/>
      <c r="M79" s="5"/>
      <c r="N79" s="5"/>
      <c r="O79" s="5"/>
      <c r="P79" s="5"/>
      <c r="Q79" s="5"/>
      <c r="R79" s="5"/>
      <c r="S79" s="5"/>
      <c r="T79" s="5"/>
      <c r="U79" s="5"/>
    </row>
    <row r="80" spans="1:21" x14ac:dyDescent="0.25">
      <c r="A80" s="5"/>
      <c r="B80" s="5"/>
      <c r="C80" s="5"/>
      <c r="D80" s="5"/>
      <c r="E80" s="5"/>
      <c r="F80" s="5"/>
      <c r="G80" s="5"/>
      <c r="H80" s="5"/>
      <c r="I80" s="5"/>
      <c r="J80" s="5"/>
      <c r="K80" s="5"/>
      <c r="L80" s="5"/>
      <c r="M80" s="5"/>
      <c r="N80" s="5"/>
      <c r="O80" s="5"/>
      <c r="P80" s="5"/>
      <c r="Q80" s="5"/>
      <c r="R80" s="5"/>
      <c r="S80" s="5"/>
      <c r="T80" s="5"/>
      <c r="U80" s="5"/>
    </row>
    <row r="81" spans="1:21" x14ac:dyDescent="0.25">
      <c r="A81" s="5"/>
      <c r="B81" s="5"/>
      <c r="C81" s="5"/>
      <c r="D81" s="5"/>
      <c r="E81" s="5"/>
      <c r="F81" s="5"/>
      <c r="G81" s="5"/>
      <c r="H81" s="5"/>
      <c r="I81" s="5"/>
      <c r="J81" s="5"/>
      <c r="K81" s="5"/>
      <c r="L81" s="5"/>
      <c r="M81" s="5"/>
      <c r="N81" s="5"/>
      <c r="O81" s="5"/>
      <c r="P81" s="5"/>
      <c r="Q81" s="5"/>
      <c r="R81" s="5"/>
      <c r="S81" s="5"/>
      <c r="T81" s="5"/>
      <c r="U81" s="5"/>
    </row>
    <row r="82" spans="1:21" x14ac:dyDescent="0.25">
      <c r="A82" s="5"/>
      <c r="B82" s="5"/>
      <c r="C82" s="5"/>
      <c r="D82" s="5"/>
      <c r="E82" s="5"/>
      <c r="F82" s="5"/>
      <c r="G82" s="5"/>
      <c r="H82" s="5"/>
      <c r="I82" s="5"/>
      <c r="J82" s="5"/>
      <c r="K82" s="5"/>
      <c r="L82" s="5"/>
      <c r="M82" s="5"/>
      <c r="N82" s="5"/>
      <c r="O82" s="5"/>
      <c r="P82" s="5"/>
      <c r="Q82" s="5"/>
      <c r="R82" s="5"/>
      <c r="S82" s="5"/>
      <c r="T82" s="5"/>
      <c r="U82" s="5"/>
    </row>
    <row r="83" spans="1:21" x14ac:dyDescent="0.25">
      <c r="A83" s="5"/>
      <c r="B83" s="5"/>
      <c r="C83" s="5"/>
      <c r="D83" s="5"/>
      <c r="E83" s="5"/>
      <c r="F83" s="5"/>
      <c r="G83" s="5"/>
      <c r="H83" s="5"/>
      <c r="I83" s="5"/>
      <c r="J83" s="5"/>
      <c r="K83" s="5"/>
      <c r="L83" s="5"/>
      <c r="M83" s="5"/>
      <c r="N83" s="5"/>
      <c r="O83" s="5"/>
      <c r="P83" s="5"/>
      <c r="Q83" s="5"/>
      <c r="R83" s="5"/>
      <c r="S83" s="5"/>
      <c r="T83" s="5"/>
      <c r="U83" s="5"/>
    </row>
    <row r="84" spans="1:21" x14ac:dyDescent="0.25">
      <c r="A84" s="5"/>
      <c r="B84" s="5"/>
      <c r="C84" s="5"/>
      <c r="D84" s="5"/>
      <c r="E84" s="5"/>
      <c r="F84" s="5"/>
      <c r="G84" s="5"/>
      <c r="H84" s="5"/>
      <c r="I84" s="5"/>
      <c r="J84" s="5"/>
      <c r="K84" s="5"/>
      <c r="L84" s="5"/>
      <c r="M84" s="5"/>
      <c r="N84" s="5"/>
      <c r="O84" s="5"/>
      <c r="P84" s="5"/>
      <c r="Q84" s="5"/>
      <c r="R84" s="5"/>
      <c r="S84" s="5"/>
      <c r="T84" s="5"/>
      <c r="U84" s="5"/>
    </row>
    <row r="85" spans="1:21" x14ac:dyDescent="0.25">
      <c r="A85" s="5"/>
      <c r="B85" s="5"/>
      <c r="C85" s="5"/>
      <c r="D85" s="5"/>
      <c r="E85" s="5"/>
      <c r="F85" s="5"/>
      <c r="G85" s="5"/>
      <c r="H85" s="5"/>
      <c r="I85" s="5"/>
      <c r="J85" s="5"/>
      <c r="K85" s="5"/>
      <c r="L85" s="5"/>
      <c r="M85" s="5"/>
      <c r="N85" s="5"/>
      <c r="O85" s="5"/>
      <c r="P85" s="5"/>
      <c r="Q85" s="5"/>
      <c r="R85" s="5"/>
      <c r="S85" s="5"/>
      <c r="T85" s="5"/>
      <c r="U85" s="5"/>
    </row>
    <row r="86" spans="1:21" x14ac:dyDescent="0.25">
      <c r="A86" s="5"/>
      <c r="B86" s="5"/>
      <c r="C86" s="5"/>
      <c r="D86" s="5"/>
      <c r="E86" s="5"/>
      <c r="F86" s="5"/>
      <c r="G86" s="5"/>
      <c r="H86" s="5"/>
      <c r="I86" s="5"/>
      <c r="J86" s="5"/>
      <c r="K86" s="5"/>
      <c r="L86" s="5"/>
      <c r="M86" s="5"/>
      <c r="N86" s="5"/>
      <c r="O86" s="5"/>
      <c r="P86" s="5"/>
      <c r="Q86" s="5"/>
      <c r="R86" s="5"/>
      <c r="S86" s="5"/>
      <c r="T86" s="5"/>
      <c r="U86" s="5"/>
    </row>
    <row r="87" spans="1:21" x14ac:dyDescent="0.25">
      <c r="A87" s="5"/>
      <c r="B87" s="5"/>
      <c r="C87" s="5"/>
      <c r="D87" s="5"/>
      <c r="E87" s="5"/>
      <c r="F87" s="5"/>
      <c r="G87" s="5"/>
      <c r="H87" s="5"/>
      <c r="I87" s="5"/>
      <c r="J87" s="5"/>
      <c r="K87" s="5"/>
      <c r="L87" s="5"/>
      <c r="M87" s="5"/>
      <c r="N87" s="5"/>
      <c r="O87" s="5"/>
      <c r="P87" s="5"/>
      <c r="Q87" s="5"/>
      <c r="R87" s="5"/>
      <c r="S87" s="5"/>
      <c r="T87" s="5"/>
      <c r="U87" s="5"/>
    </row>
    <row r="88" spans="1:21" x14ac:dyDescent="0.25">
      <c r="A88" s="5"/>
      <c r="B88" s="5"/>
      <c r="C88" s="5"/>
      <c r="D88" s="5"/>
      <c r="E88" s="5"/>
      <c r="F88" s="5"/>
      <c r="G88" s="5"/>
      <c r="H88" s="5"/>
      <c r="I88" s="5"/>
      <c r="J88" s="5"/>
      <c r="K88" s="5"/>
      <c r="L88" s="5"/>
      <c r="M88" s="5"/>
      <c r="N88" s="5"/>
      <c r="O88" s="5"/>
      <c r="P88" s="5"/>
      <c r="Q88" s="5"/>
      <c r="R88" s="5"/>
      <c r="S88" s="5"/>
      <c r="T88" s="5"/>
      <c r="U88" s="5"/>
    </row>
    <row r="89" spans="1:21" x14ac:dyDescent="0.25">
      <c r="A89" s="5"/>
      <c r="B89" s="5"/>
      <c r="C89" s="5"/>
      <c r="D89" s="5"/>
      <c r="E89" s="5"/>
      <c r="F89" s="5"/>
      <c r="G89" s="5"/>
      <c r="H89" s="5"/>
      <c r="I89" s="5"/>
      <c r="J89" s="5"/>
      <c r="K89" s="5"/>
      <c r="L89" s="5"/>
      <c r="M89" s="5"/>
      <c r="N89" s="5"/>
      <c r="O89" s="5"/>
      <c r="P89" s="5"/>
      <c r="Q89" s="5"/>
      <c r="R89" s="5"/>
      <c r="S89" s="5"/>
      <c r="T89" s="5"/>
      <c r="U89" s="5"/>
    </row>
    <row r="90" spans="1:21" x14ac:dyDescent="0.25">
      <c r="A90" s="5"/>
      <c r="B90" s="5"/>
      <c r="C90" s="5"/>
      <c r="D90" s="5"/>
      <c r="E90" s="5"/>
      <c r="F90" s="5"/>
      <c r="G90" s="5"/>
      <c r="H90" s="5"/>
      <c r="I90" s="5"/>
      <c r="J90" s="5"/>
      <c r="K90" s="5"/>
      <c r="L90" s="5"/>
      <c r="M90" s="5"/>
      <c r="N90" s="5"/>
      <c r="O90" s="5"/>
      <c r="P90" s="5"/>
      <c r="Q90" s="5"/>
      <c r="R90" s="5"/>
      <c r="S90" s="5"/>
      <c r="T90" s="5"/>
      <c r="U90" s="5"/>
    </row>
    <row r="91" spans="1:21" x14ac:dyDescent="0.25">
      <c r="A91" s="5"/>
      <c r="B91" s="5"/>
      <c r="C91" s="5"/>
      <c r="D91" s="5"/>
      <c r="E91" s="5"/>
      <c r="F91" s="5"/>
      <c r="G91" s="5"/>
      <c r="H91" s="5"/>
      <c r="I91" s="5"/>
      <c r="J91" s="5"/>
      <c r="K91" s="5"/>
      <c r="L91" s="5"/>
      <c r="M91" s="5"/>
      <c r="N91" s="5"/>
      <c r="O91" s="5"/>
      <c r="P91" s="5"/>
      <c r="Q91" s="5"/>
      <c r="R91" s="5"/>
      <c r="S91" s="5"/>
      <c r="T91" s="5"/>
      <c r="U91" s="5"/>
    </row>
    <row r="92" spans="1:21" ht="19.2" customHeight="1" x14ac:dyDescent="0.25">
      <c r="A92" s="5"/>
      <c r="B92" s="5"/>
      <c r="C92" s="5"/>
      <c r="D92" s="5"/>
      <c r="E92" s="5"/>
      <c r="F92" s="5"/>
      <c r="G92" s="5"/>
      <c r="H92" s="5"/>
      <c r="I92" s="5"/>
      <c r="J92" s="5"/>
      <c r="K92" s="5"/>
      <c r="L92" s="5"/>
      <c r="M92" s="5"/>
      <c r="N92" s="5"/>
      <c r="O92" s="5"/>
      <c r="P92" s="5"/>
      <c r="Q92" s="5"/>
      <c r="R92" s="5"/>
      <c r="S92" s="5"/>
      <c r="T92" s="5"/>
    </row>
    <row r="94" spans="1:21" x14ac:dyDescent="0.25">
      <c r="U94" s="118"/>
    </row>
  </sheetData>
  <mergeCells count="12">
    <mergeCell ref="K63:U63"/>
    <mergeCell ref="K3:U3"/>
    <mergeCell ref="B34:I34"/>
    <mergeCell ref="K34:U34"/>
    <mergeCell ref="B76:I77"/>
    <mergeCell ref="B15:I16"/>
    <mergeCell ref="B46:I47"/>
    <mergeCell ref="B6:B14"/>
    <mergeCell ref="B37:B45"/>
    <mergeCell ref="B66:B74"/>
    <mergeCell ref="B3:I3"/>
    <mergeCell ref="B63:I63"/>
  </mergeCells>
  <pageMargins left="0.7" right="0.7" top="0.75" bottom="0.75" header="0.3" footer="0.3"/>
  <pageSetup scale="37" orientation="portrait" r:id="rId1"/>
  <rowBreaks count="2" manualBreakCount="2">
    <brk id="31" max="20" man="1"/>
    <brk id="60" max="20" man="1"/>
  </rowBreaks>
  <drawing r:id="rId2"/>
  <extLst>
    <ext xmlns:x14="http://schemas.microsoft.com/office/spreadsheetml/2009/9/main" uri="{05C60535-1F16-4fd2-B633-F4F36F0B64E0}">
      <x14:sparklineGroups xmlns:xm="http://schemas.microsoft.com/office/excel/2006/main">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'3.Penetration'!D66:H66</xm:f>
              <xm:sqref>I66</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'3.Penetration'!D67:H67</xm:f>
              <xm:sqref>I67</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'3.Penetration'!D68:H68</xm:f>
              <xm:sqref>I68</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'3.Penetration'!D69:H69</xm:f>
              <xm:sqref>I69</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'3.Penetration'!D70:H70</xm:f>
              <xm:sqref>I70</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'3.Penetration'!D71:H71</xm:f>
              <xm:sqref>I71</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'3.Penetration'!D72:H72</xm:f>
              <xm:sqref>I72</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'3.Penetration'!D43:H43</xm:f>
              <xm:sqref>I43</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'3.Penetration'!D42:H42</xm:f>
              <xm:sqref>I42</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'3.Penetration'!D41:H41</xm:f>
              <xm:sqref>I41</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'3.Penetration'!D40:H40</xm:f>
              <xm:sqref>I40</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'3.Penetration'!D39:H39</xm:f>
              <xm:sqref>I39</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'3.Penetration'!D38:H38</xm:f>
              <xm:sqref>I38</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'3.Penetration'!D12:H12</xm:f>
              <xm:sqref>I12</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'3.Penetration'!D11:H11</xm:f>
              <xm:sqref>I11</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'3.Penetration'!D10:H10</xm:f>
              <xm:sqref>I10</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'3.Penetration'!D9:H9</xm:f>
              <xm:sqref>I9</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'3.Penetration'!D8:H8</xm:f>
              <xm:sqref>I8</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'3.Penetration'!D7:H7</xm:f>
              <xm:sqref>I7</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'3.Penetration'!D73:H73</xm:f>
              <xm:sqref>I73</xm:sqref>
            </x14:sparkline>
            <x14:sparkline>
              <xm:f>'3.Penetration'!D74:H74</xm:f>
              <xm:sqref>I74</xm:sqref>
            </x14:sparkline>
            <x14:sparkline>
              <xm:f>'3.Penetration'!D75:H75</xm:f>
              <xm:sqref>I75</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'3.Penetration'!D44:H44</xm:f>
              <xm:sqref>I44</xm:sqref>
            </x14:sparkline>
            <x14:sparkline>
              <xm:f>'3.Penetration'!D45:H45</xm:f>
              <xm:sqref>I45</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'3.Penetration'!D37:H37</xm:f>
              <xm:sqref>I37</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'3.Penetration'!D6:H6</xm:f>
              <xm:sqref>I6</xm:sqref>
            </x14:sparkline>
          </x14:sparklines>
        </x14:sparklineGroup>
        <x14:sparklineGroup displayEmptyCellsAs="gap" markers="1" first="1" last="1">
          <x14:colorSeries rgb="FF376092"/>
          <x14:colorNegative rgb="FFD00000"/>
          <x14:colorAxis rgb="FF000000"/>
          <x14:colorMarkers rgb="FFD00000"/>
          <x14:colorFirst rgb="FFD00000"/>
          <x14:colorLast rgb="FFD00000"/>
          <x14:colorHigh rgb="FFD00000"/>
          <x14:colorLow rgb="FFD00000"/>
          <x14:sparklines>
            <x14:sparkline>
              <xm:f>'3.Penetration'!D13:H13</xm:f>
              <xm:sqref>I13</xm:sqref>
            </x14:sparkline>
            <x14:sparkline>
              <xm:f>'3.Penetration'!D14:H14</xm:f>
              <xm:sqref>I14</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BreakPreview" zoomScaleNormal="100" zoomScaleSheetLayoutView="100" workbookViewId="0"/>
  </sheetViews>
  <sheetFormatPr defaultColWidth="8.88671875" defaultRowHeight="13.2" x14ac:dyDescent="0.25"/>
  <cols>
    <col min="1" max="1" width="3.6640625" style="19" customWidth="1"/>
    <col min="2" max="2" width="16.5546875" style="19" customWidth="1"/>
    <col min="3" max="3" width="13.6640625" style="19" customWidth="1"/>
    <col min="4" max="8" width="12.6640625" style="19" customWidth="1"/>
    <col min="9" max="9" width="17.6640625" style="19" customWidth="1"/>
    <col min="10" max="10" width="8.88671875" style="19"/>
    <col min="11" max="11" width="3.5546875" style="19" customWidth="1"/>
    <col min="12" max="16384" width="8.88671875" style="19"/>
  </cols>
  <sheetData>
    <row r="1" spans="1:11" x14ac:dyDescent="0.25">
      <c r="A1" s="5"/>
      <c r="B1" s="5"/>
      <c r="C1" s="5"/>
      <c r="D1" s="5"/>
      <c r="E1" s="5"/>
      <c r="F1" s="5"/>
      <c r="G1" s="5"/>
      <c r="H1" s="5"/>
      <c r="I1" s="5"/>
      <c r="J1" s="5"/>
      <c r="K1" s="5"/>
    </row>
    <row r="2" spans="1:11" ht="13.8" x14ac:dyDescent="0.25">
      <c r="A2" s="5"/>
      <c r="B2" s="133" t="s">
        <v>81</v>
      </c>
      <c r="C2" s="248"/>
      <c r="D2" s="248"/>
      <c r="E2" s="248"/>
      <c r="F2" s="248"/>
      <c r="G2" s="248"/>
      <c r="H2" s="248"/>
      <c r="I2" s="248"/>
      <c r="J2" s="248"/>
      <c r="K2" s="5"/>
    </row>
    <row r="3" spans="1:11" ht="13.8" x14ac:dyDescent="0.25">
      <c r="A3" s="5"/>
      <c r="B3" s="392" t="s">
        <v>27</v>
      </c>
      <c r="C3" s="394"/>
      <c r="D3" s="394"/>
      <c r="E3" s="394"/>
      <c r="F3" s="394"/>
      <c r="G3" s="394"/>
      <c r="H3" s="394"/>
      <c r="I3" s="395"/>
      <c r="J3" s="248"/>
      <c r="K3" s="5"/>
    </row>
    <row r="4" spans="1:11" ht="13.95" customHeight="1" thickBot="1" x14ac:dyDescent="0.3">
      <c r="A4" s="5"/>
      <c r="B4" s="6"/>
      <c r="C4" s="5"/>
      <c r="D4" s="5"/>
      <c r="E4" s="5"/>
      <c r="F4" s="5"/>
      <c r="G4" s="22"/>
      <c r="H4" s="23"/>
      <c r="I4" s="5"/>
      <c r="J4" s="5"/>
      <c r="K4" s="5"/>
    </row>
    <row r="5" spans="1:11" ht="19.95" customHeight="1" thickBot="1" x14ac:dyDescent="0.3">
      <c r="A5" s="5"/>
      <c r="B5" s="82" t="s">
        <v>51</v>
      </c>
      <c r="C5" s="83" t="s">
        <v>52</v>
      </c>
      <c r="D5" s="86">
        <v>2019</v>
      </c>
      <c r="E5" s="84">
        <v>2020</v>
      </c>
      <c r="F5" s="84">
        <v>2021</v>
      </c>
      <c r="G5" s="84">
        <v>2022</v>
      </c>
      <c r="H5" s="84">
        <v>2023</v>
      </c>
      <c r="I5" s="85" t="s">
        <v>53</v>
      </c>
      <c r="J5" s="5"/>
      <c r="K5" s="5"/>
    </row>
    <row r="6" spans="1:11" ht="19.95" customHeight="1" x14ac:dyDescent="0.25">
      <c r="A6" s="5"/>
      <c r="B6" s="479" t="s">
        <v>82</v>
      </c>
      <c r="C6" s="426" t="s">
        <v>55</v>
      </c>
      <c r="D6" s="416">
        <v>430</v>
      </c>
      <c r="E6" s="416">
        <v>455</v>
      </c>
      <c r="F6" s="416">
        <v>482</v>
      </c>
      <c r="G6" s="416">
        <v>489</v>
      </c>
      <c r="H6" s="417">
        <v>508</v>
      </c>
      <c r="I6" s="27"/>
      <c r="J6" s="5"/>
      <c r="K6" s="5"/>
    </row>
    <row r="7" spans="1:11" ht="19.95" customHeight="1" x14ac:dyDescent="0.25">
      <c r="A7" s="5"/>
      <c r="B7" s="479"/>
      <c r="C7" s="426" t="s">
        <v>56</v>
      </c>
      <c r="D7" s="416">
        <v>78</v>
      </c>
      <c r="E7" s="416">
        <v>78</v>
      </c>
      <c r="F7" s="416">
        <v>91</v>
      </c>
      <c r="G7" s="416">
        <v>92</v>
      </c>
      <c r="H7" s="417">
        <v>95</v>
      </c>
      <c r="I7" s="27"/>
      <c r="J7" s="5"/>
      <c r="K7" s="5"/>
    </row>
    <row r="8" spans="1:11" ht="19.95" customHeight="1" x14ac:dyDescent="0.25">
      <c r="A8" s="5"/>
      <c r="B8" s="479"/>
      <c r="C8" s="426" t="s">
        <v>57</v>
      </c>
      <c r="D8" s="416">
        <v>389</v>
      </c>
      <c r="E8" s="416">
        <v>383</v>
      </c>
      <c r="F8" s="416">
        <v>387</v>
      </c>
      <c r="G8" s="416">
        <v>369</v>
      </c>
      <c r="H8" s="417">
        <v>384</v>
      </c>
      <c r="I8" s="27"/>
      <c r="J8" s="5"/>
      <c r="K8" s="5"/>
    </row>
    <row r="9" spans="1:11" ht="19.95" customHeight="1" x14ac:dyDescent="0.25">
      <c r="A9" s="5"/>
      <c r="B9" s="479"/>
      <c r="C9" s="426" t="s">
        <v>58</v>
      </c>
      <c r="D9" s="416">
        <v>536</v>
      </c>
      <c r="E9" s="416">
        <v>568</v>
      </c>
      <c r="F9" s="416">
        <v>600</v>
      </c>
      <c r="G9" s="416">
        <v>592</v>
      </c>
      <c r="H9" s="417">
        <v>590</v>
      </c>
      <c r="I9" s="27"/>
      <c r="J9" s="5"/>
      <c r="K9" s="5"/>
    </row>
    <row r="10" spans="1:11" ht="19.95" customHeight="1" x14ac:dyDescent="0.25">
      <c r="A10" s="5"/>
      <c r="B10" s="479"/>
      <c r="C10" s="426" t="s">
        <v>59</v>
      </c>
      <c r="D10" s="416">
        <v>82</v>
      </c>
      <c r="E10" s="416">
        <v>75</v>
      </c>
      <c r="F10" s="416">
        <v>70</v>
      </c>
      <c r="G10" s="416">
        <v>68</v>
      </c>
      <c r="H10" s="417">
        <v>66</v>
      </c>
      <c r="I10" s="27"/>
      <c r="J10" s="5"/>
      <c r="K10" s="5"/>
    </row>
    <row r="11" spans="1:11" ht="19.95" customHeight="1" x14ac:dyDescent="0.25">
      <c r="A11" s="5"/>
      <c r="B11" s="479"/>
      <c r="C11" s="426" t="s">
        <v>60</v>
      </c>
      <c r="D11" s="416">
        <v>76</v>
      </c>
      <c r="E11" s="416">
        <v>82</v>
      </c>
      <c r="F11" s="416">
        <v>87</v>
      </c>
      <c r="G11" s="416">
        <v>95</v>
      </c>
      <c r="H11" s="417">
        <v>100</v>
      </c>
      <c r="I11" s="27"/>
      <c r="J11" s="5"/>
      <c r="K11" s="5"/>
    </row>
    <row r="12" spans="1:11" ht="19.95" customHeight="1" x14ac:dyDescent="0.25">
      <c r="A12" s="5"/>
      <c r="B12" s="479"/>
      <c r="C12" s="426" t="s">
        <v>61</v>
      </c>
      <c r="D12" s="416">
        <v>57</v>
      </c>
      <c r="E12" s="416">
        <v>58</v>
      </c>
      <c r="F12" s="416">
        <v>71</v>
      </c>
      <c r="G12" s="416">
        <v>67</v>
      </c>
      <c r="H12" s="417">
        <v>66</v>
      </c>
      <c r="I12" s="27"/>
      <c r="J12" s="5"/>
      <c r="K12" s="5"/>
    </row>
    <row r="13" spans="1:11" ht="19.95" customHeight="1" x14ac:dyDescent="0.25">
      <c r="A13" s="5"/>
      <c r="B13" s="479"/>
      <c r="C13" s="426" t="s">
        <v>62</v>
      </c>
      <c r="D13" s="416">
        <v>12</v>
      </c>
      <c r="E13" s="416">
        <v>10</v>
      </c>
      <c r="F13" s="416">
        <v>11</v>
      </c>
      <c r="G13" s="416">
        <v>12</v>
      </c>
      <c r="H13" s="417">
        <v>11</v>
      </c>
      <c r="I13" s="27"/>
      <c r="J13" s="5"/>
      <c r="K13" s="5"/>
    </row>
    <row r="14" spans="1:11" ht="19.95" customHeight="1" thickBot="1" x14ac:dyDescent="0.3">
      <c r="A14" s="5"/>
      <c r="B14" s="480"/>
      <c r="C14" s="431" t="s">
        <v>63</v>
      </c>
      <c r="D14" s="407">
        <v>49.151835818755764</v>
      </c>
      <c r="E14" s="407">
        <v>50.225044808727169</v>
      </c>
      <c r="F14" s="407">
        <v>51.9207030405979</v>
      </c>
      <c r="G14" s="407">
        <v>31.28814272432551</v>
      </c>
      <c r="H14" s="407">
        <v>38.296841947396494</v>
      </c>
      <c r="I14" s="418"/>
      <c r="J14" s="5"/>
      <c r="K14" s="5"/>
    </row>
    <row r="15" spans="1:11" ht="13.2" customHeight="1" x14ac:dyDescent="0.25">
      <c r="A15" s="5"/>
      <c r="B15" s="477" t="s">
        <v>64</v>
      </c>
      <c r="C15" s="477"/>
      <c r="D15" s="477"/>
      <c r="E15" s="477"/>
      <c r="F15" s="477"/>
      <c r="G15" s="477"/>
      <c r="H15" s="477"/>
      <c r="I15" s="477"/>
      <c r="J15" s="5"/>
      <c r="K15" s="5"/>
    </row>
    <row r="16" spans="1:11" ht="44.4" customHeight="1" x14ac:dyDescent="0.25">
      <c r="A16" s="5"/>
      <c r="B16" s="477"/>
      <c r="C16" s="477"/>
      <c r="D16" s="477"/>
      <c r="E16" s="477"/>
      <c r="F16" s="477"/>
      <c r="G16" s="477"/>
      <c r="H16" s="477"/>
      <c r="I16" s="477"/>
      <c r="J16" s="5"/>
      <c r="K16" s="5"/>
    </row>
    <row r="17" spans="1:11" ht="13.2" customHeight="1" x14ac:dyDescent="0.25">
      <c r="A17" s="5"/>
      <c r="B17" s="477" t="s">
        <v>65</v>
      </c>
      <c r="C17" s="477"/>
      <c r="D17" s="477"/>
      <c r="E17" s="477"/>
      <c r="F17" s="477"/>
      <c r="G17" s="477"/>
      <c r="H17" s="477"/>
      <c r="I17" s="477"/>
      <c r="J17" s="5"/>
      <c r="K17" s="5"/>
    </row>
    <row r="18" spans="1:11" x14ac:dyDescent="0.25">
      <c r="A18" s="5"/>
      <c r="B18" s="24"/>
      <c r="C18" s="24"/>
      <c r="D18" s="24"/>
      <c r="E18" s="24"/>
      <c r="F18" s="24"/>
      <c r="G18" s="24"/>
      <c r="H18" s="24"/>
      <c r="J18" s="5"/>
      <c r="K18" s="5"/>
    </row>
    <row r="19" spans="1:11" x14ac:dyDescent="0.25">
      <c r="A19" s="5"/>
      <c r="B19" s="24"/>
      <c r="C19" s="24"/>
      <c r="D19" s="24"/>
      <c r="E19" s="24"/>
      <c r="F19" s="24"/>
      <c r="G19" s="24"/>
      <c r="H19" s="24"/>
      <c r="I19" s="24"/>
      <c r="J19" s="5"/>
      <c r="K19" s="5"/>
    </row>
    <row r="20" spans="1:11" ht="13.8" x14ac:dyDescent="0.25">
      <c r="A20" s="5"/>
      <c r="B20" s="133" t="s">
        <v>83</v>
      </c>
      <c r="C20" s="248"/>
      <c r="D20" s="248"/>
      <c r="E20" s="248"/>
      <c r="F20" s="248"/>
      <c r="G20" s="248"/>
      <c r="H20" s="248"/>
      <c r="I20" s="248"/>
      <c r="J20" s="248"/>
      <c r="K20" s="5"/>
    </row>
    <row r="21" spans="1:11" ht="13.8" x14ac:dyDescent="0.25">
      <c r="A21" s="5"/>
      <c r="B21" s="392" t="s">
        <v>84</v>
      </c>
      <c r="C21" s="392"/>
      <c r="D21" s="392"/>
      <c r="E21" s="392"/>
      <c r="F21" s="392"/>
      <c r="G21" s="392"/>
      <c r="H21" s="392"/>
      <c r="I21" s="396"/>
      <c r="J21" s="248"/>
      <c r="K21" s="5"/>
    </row>
    <row r="22" spans="1:11" ht="13.8" thickBot="1" x14ac:dyDescent="0.3">
      <c r="A22" s="5"/>
      <c r="B22" s="6"/>
      <c r="C22" s="5"/>
      <c r="D22" s="5"/>
      <c r="E22" s="5"/>
      <c r="F22" s="5"/>
      <c r="G22" s="22"/>
      <c r="H22" s="23"/>
      <c r="I22" s="5"/>
      <c r="J22" s="5"/>
      <c r="K22" s="5"/>
    </row>
    <row r="23" spans="1:11" ht="19.95" customHeight="1" thickBot="1" x14ac:dyDescent="0.3">
      <c r="A23" s="5"/>
      <c r="B23" s="82" t="s">
        <v>51</v>
      </c>
      <c r="C23" s="83" t="s">
        <v>52</v>
      </c>
      <c r="D23" s="86">
        <v>2019</v>
      </c>
      <c r="E23" s="84">
        <v>2020</v>
      </c>
      <c r="F23" s="84">
        <v>2021</v>
      </c>
      <c r="G23" s="84">
        <v>2022</v>
      </c>
      <c r="H23" s="84">
        <v>2023</v>
      </c>
      <c r="I23" s="85" t="s">
        <v>53</v>
      </c>
      <c r="J23" s="5"/>
      <c r="K23" s="5"/>
    </row>
    <row r="24" spans="1:11" ht="19.95" customHeight="1" x14ac:dyDescent="0.25">
      <c r="A24" s="5"/>
      <c r="B24" s="479" t="s">
        <v>82</v>
      </c>
      <c r="C24" s="426" t="s">
        <v>55</v>
      </c>
      <c r="D24" s="416">
        <v>230</v>
      </c>
      <c r="E24" s="416">
        <v>241</v>
      </c>
      <c r="F24" s="416">
        <v>253</v>
      </c>
      <c r="G24" s="416">
        <v>255</v>
      </c>
      <c r="H24" s="417">
        <v>274</v>
      </c>
      <c r="I24" s="27"/>
      <c r="J24" s="5"/>
      <c r="K24" s="5"/>
    </row>
    <row r="25" spans="1:11" ht="19.95" customHeight="1" x14ac:dyDescent="0.25">
      <c r="A25" s="5"/>
      <c r="B25" s="479"/>
      <c r="C25" s="426" t="s">
        <v>56</v>
      </c>
      <c r="D25" s="416">
        <v>58</v>
      </c>
      <c r="E25" s="416">
        <v>59</v>
      </c>
      <c r="F25" s="416">
        <v>69</v>
      </c>
      <c r="G25" s="416">
        <v>70</v>
      </c>
      <c r="H25" s="417">
        <v>70</v>
      </c>
      <c r="I25" s="27"/>
      <c r="J25" s="5"/>
      <c r="K25" s="5"/>
    </row>
    <row r="26" spans="1:11" ht="19.95" customHeight="1" x14ac:dyDescent="0.25">
      <c r="A26" s="5"/>
      <c r="B26" s="479"/>
      <c r="C26" s="426" t="s">
        <v>57</v>
      </c>
      <c r="D26" s="416">
        <v>256</v>
      </c>
      <c r="E26" s="416">
        <v>244</v>
      </c>
      <c r="F26" s="416">
        <v>246</v>
      </c>
      <c r="G26" s="416">
        <v>235</v>
      </c>
      <c r="H26" s="417">
        <v>244</v>
      </c>
      <c r="I26" s="27"/>
      <c r="J26" s="5"/>
      <c r="K26" s="5"/>
    </row>
    <row r="27" spans="1:11" ht="19.95" customHeight="1" x14ac:dyDescent="0.25">
      <c r="A27" s="5"/>
      <c r="B27" s="479"/>
      <c r="C27" s="426" t="s">
        <v>58</v>
      </c>
      <c r="D27" s="416">
        <v>380</v>
      </c>
      <c r="E27" s="416">
        <v>415</v>
      </c>
      <c r="F27" s="416">
        <v>444</v>
      </c>
      <c r="G27" s="416">
        <v>432</v>
      </c>
      <c r="H27" s="417">
        <v>425</v>
      </c>
      <c r="I27" s="27"/>
      <c r="J27" s="5"/>
      <c r="K27" s="5"/>
    </row>
    <row r="28" spans="1:11" ht="19.95" customHeight="1" x14ac:dyDescent="0.25">
      <c r="A28" s="5"/>
      <c r="B28" s="479"/>
      <c r="C28" s="426" t="s">
        <v>59</v>
      </c>
      <c r="D28" s="416">
        <v>58</v>
      </c>
      <c r="E28" s="416">
        <v>54</v>
      </c>
      <c r="F28" s="416">
        <v>48</v>
      </c>
      <c r="G28" s="416">
        <v>43</v>
      </c>
      <c r="H28" s="417">
        <v>38</v>
      </c>
      <c r="I28" s="27"/>
      <c r="J28" s="5"/>
      <c r="K28" s="5"/>
    </row>
    <row r="29" spans="1:11" ht="19.95" customHeight="1" x14ac:dyDescent="0.25">
      <c r="A29" s="5"/>
      <c r="B29" s="479"/>
      <c r="C29" s="426" t="s">
        <v>60</v>
      </c>
      <c r="D29" s="416">
        <v>49</v>
      </c>
      <c r="E29" s="416">
        <v>56</v>
      </c>
      <c r="F29" s="416">
        <v>60</v>
      </c>
      <c r="G29" s="416">
        <v>66</v>
      </c>
      <c r="H29" s="417">
        <v>69</v>
      </c>
      <c r="I29" s="27"/>
      <c r="J29" s="5"/>
      <c r="K29" s="5"/>
    </row>
    <row r="30" spans="1:11" ht="19.95" customHeight="1" x14ac:dyDescent="0.25">
      <c r="A30" s="5"/>
      <c r="B30" s="479"/>
      <c r="C30" s="426" t="s">
        <v>61</v>
      </c>
      <c r="D30" s="416">
        <v>39</v>
      </c>
      <c r="E30" s="416">
        <v>41</v>
      </c>
      <c r="F30" s="416">
        <v>54</v>
      </c>
      <c r="G30" s="416">
        <v>46</v>
      </c>
      <c r="H30" s="417">
        <v>45</v>
      </c>
      <c r="I30" s="27"/>
      <c r="J30" s="5"/>
      <c r="K30" s="5"/>
    </row>
    <row r="31" spans="1:11" ht="19.95" customHeight="1" x14ac:dyDescent="0.25">
      <c r="A31" s="5"/>
      <c r="B31" s="479"/>
      <c r="C31" s="426" t="s">
        <v>62</v>
      </c>
      <c r="D31" s="416">
        <v>8</v>
      </c>
      <c r="E31" s="416">
        <v>6</v>
      </c>
      <c r="F31" s="416">
        <v>7</v>
      </c>
      <c r="G31" s="416">
        <v>8</v>
      </c>
      <c r="H31" s="417">
        <v>7</v>
      </c>
      <c r="I31" s="27"/>
      <c r="J31" s="5"/>
      <c r="K31" s="5"/>
    </row>
    <row r="32" spans="1:11" ht="19.95" customHeight="1" thickBot="1" x14ac:dyDescent="0.3">
      <c r="A32" s="5"/>
      <c r="B32" s="480"/>
      <c r="C32" s="431" t="s">
        <v>63</v>
      </c>
      <c r="D32" s="407">
        <v>22.212074779445498</v>
      </c>
      <c r="E32" s="407">
        <v>24.839409479744067</v>
      </c>
      <c r="F32" s="407">
        <v>27.706913542445502</v>
      </c>
      <c r="G32" s="407">
        <v>16.538090931056963</v>
      </c>
      <c r="H32" s="407">
        <v>21.06912994186964</v>
      </c>
      <c r="I32" s="418"/>
      <c r="J32" s="5"/>
      <c r="K32" s="5"/>
    </row>
    <row r="33" spans="1:11" ht="13.2" customHeight="1" x14ac:dyDescent="0.25">
      <c r="A33" s="5"/>
      <c r="B33" s="477" t="s">
        <v>64</v>
      </c>
      <c r="C33" s="477"/>
      <c r="D33" s="477"/>
      <c r="E33" s="477"/>
      <c r="F33" s="477"/>
      <c r="G33" s="477"/>
      <c r="H33" s="477"/>
      <c r="I33" s="477"/>
      <c r="J33" s="5"/>
      <c r="K33" s="5"/>
    </row>
    <row r="34" spans="1:11" ht="46.2" customHeight="1" x14ac:dyDescent="0.25">
      <c r="A34" s="5"/>
      <c r="B34" s="477"/>
      <c r="C34" s="477"/>
      <c r="D34" s="477"/>
      <c r="E34" s="477"/>
      <c r="F34" s="477"/>
      <c r="G34" s="477"/>
      <c r="H34" s="477"/>
      <c r="I34" s="477"/>
      <c r="J34" s="5"/>
      <c r="K34" s="5"/>
    </row>
    <row r="35" spans="1:11" ht="13.2" customHeight="1" x14ac:dyDescent="0.25">
      <c r="A35" s="5"/>
      <c r="B35" s="477" t="s">
        <v>65</v>
      </c>
      <c r="C35" s="477"/>
      <c r="D35" s="477"/>
      <c r="E35" s="477"/>
      <c r="F35" s="477"/>
      <c r="G35" s="477"/>
      <c r="H35" s="477"/>
      <c r="I35" s="477"/>
      <c r="J35" s="5"/>
      <c r="K35" s="5"/>
    </row>
    <row r="36" spans="1:11" x14ac:dyDescent="0.25">
      <c r="A36" s="5"/>
      <c r="B36" s="24"/>
      <c r="C36" s="24"/>
      <c r="D36" s="24"/>
      <c r="E36" s="24"/>
      <c r="F36" s="24"/>
      <c r="G36" s="24"/>
      <c r="H36" s="24"/>
      <c r="J36" s="5"/>
      <c r="K36" s="5"/>
    </row>
    <row r="37" spans="1:11" x14ac:dyDescent="0.25">
      <c r="A37" s="5"/>
      <c r="B37" s="24"/>
      <c r="C37" s="24"/>
      <c r="D37" s="24"/>
      <c r="E37" s="24"/>
      <c r="F37" s="24"/>
      <c r="G37" s="24"/>
      <c r="H37" s="24"/>
      <c r="I37" s="24"/>
      <c r="J37" s="5"/>
      <c r="K37" s="5"/>
    </row>
    <row r="38" spans="1:11" x14ac:dyDescent="0.25">
      <c r="A38" s="5"/>
      <c r="B38" s="6" t="s">
        <v>85</v>
      </c>
      <c r="C38" s="5"/>
      <c r="D38" s="5"/>
      <c r="E38" s="5"/>
      <c r="F38" s="5"/>
      <c r="G38" s="5"/>
      <c r="H38" s="5"/>
      <c r="I38" s="5"/>
      <c r="J38" s="5"/>
      <c r="K38" s="5"/>
    </row>
    <row r="39" spans="1:11" x14ac:dyDescent="0.25">
      <c r="A39" s="5"/>
      <c r="B39" s="486" t="s">
        <v>86</v>
      </c>
      <c r="C39" s="486"/>
      <c r="D39" s="486"/>
      <c r="E39" s="486"/>
      <c r="F39" s="486"/>
      <c r="G39" s="486"/>
      <c r="H39" s="486"/>
      <c r="I39" s="486"/>
      <c r="J39" s="5"/>
      <c r="K39" s="5"/>
    </row>
    <row r="40" spans="1:11" ht="13.8" thickBot="1" x14ac:dyDescent="0.3">
      <c r="A40" s="5"/>
      <c r="B40" s="6"/>
      <c r="C40" s="5"/>
      <c r="D40" s="5"/>
      <c r="E40" s="5"/>
      <c r="F40" s="5"/>
      <c r="G40" s="22"/>
      <c r="H40" s="23"/>
      <c r="I40" s="5"/>
      <c r="J40" s="5"/>
      <c r="K40" s="5"/>
    </row>
    <row r="41" spans="1:11" ht="19.95" customHeight="1" thickBot="1" x14ac:dyDescent="0.3">
      <c r="A41" s="5"/>
      <c r="B41" s="82" t="s">
        <v>51</v>
      </c>
      <c r="C41" s="83" t="s">
        <v>52</v>
      </c>
      <c r="D41" s="86">
        <v>2019</v>
      </c>
      <c r="E41" s="84">
        <v>2020</v>
      </c>
      <c r="F41" s="84">
        <v>2021</v>
      </c>
      <c r="G41" s="84">
        <v>2022</v>
      </c>
      <c r="H41" s="84">
        <v>2023</v>
      </c>
      <c r="I41" s="85" t="s">
        <v>53</v>
      </c>
      <c r="J41" s="5"/>
      <c r="K41" s="5"/>
    </row>
    <row r="42" spans="1:11" ht="19.95" customHeight="1" x14ac:dyDescent="0.25">
      <c r="A42" s="5"/>
      <c r="B42" s="479" t="s">
        <v>82</v>
      </c>
      <c r="C42" s="426" t="s">
        <v>55</v>
      </c>
      <c r="D42" s="416">
        <v>201</v>
      </c>
      <c r="E42" s="416">
        <v>214</v>
      </c>
      <c r="F42" s="416">
        <v>229</v>
      </c>
      <c r="G42" s="416">
        <v>234</v>
      </c>
      <c r="H42" s="417">
        <v>234</v>
      </c>
      <c r="I42" s="27"/>
      <c r="J42" s="5"/>
      <c r="K42" s="5"/>
    </row>
    <row r="43" spans="1:11" ht="19.95" customHeight="1" x14ac:dyDescent="0.25">
      <c r="A43" s="5"/>
      <c r="B43" s="479"/>
      <c r="C43" s="426" t="s">
        <v>56</v>
      </c>
      <c r="D43" s="416">
        <v>19</v>
      </c>
      <c r="E43" s="416">
        <v>19</v>
      </c>
      <c r="F43" s="416">
        <v>22</v>
      </c>
      <c r="G43" s="416">
        <v>22</v>
      </c>
      <c r="H43" s="417">
        <v>25</v>
      </c>
      <c r="I43" s="27"/>
      <c r="J43" s="5"/>
      <c r="K43" s="5"/>
    </row>
    <row r="44" spans="1:11" ht="19.95" customHeight="1" x14ac:dyDescent="0.25">
      <c r="A44" s="5"/>
      <c r="B44" s="479"/>
      <c r="C44" s="426" t="s">
        <v>57</v>
      </c>
      <c r="D44" s="416">
        <v>134</v>
      </c>
      <c r="E44" s="416">
        <v>139</v>
      </c>
      <c r="F44" s="416">
        <v>141</v>
      </c>
      <c r="G44" s="416">
        <v>134</v>
      </c>
      <c r="H44" s="417">
        <v>140</v>
      </c>
      <c r="I44" s="27"/>
      <c r="J44" s="5"/>
      <c r="K44" s="5"/>
    </row>
    <row r="45" spans="1:11" ht="19.95" customHeight="1" x14ac:dyDescent="0.25">
      <c r="A45" s="5"/>
      <c r="B45" s="479"/>
      <c r="C45" s="426" t="s">
        <v>58</v>
      </c>
      <c r="D45" s="416">
        <v>156</v>
      </c>
      <c r="E45" s="416">
        <v>153</v>
      </c>
      <c r="F45" s="416">
        <v>157</v>
      </c>
      <c r="G45" s="416">
        <v>159</v>
      </c>
      <c r="H45" s="417">
        <v>165</v>
      </c>
      <c r="I45" s="27"/>
      <c r="J45" s="5"/>
      <c r="K45" s="5"/>
    </row>
    <row r="46" spans="1:11" ht="19.95" customHeight="1" x14ac:dyDescent="0.25">
      <c r="A46" s="5"/>
      <c r="B46" s="479"/>
      <c r="C46" s="426" t="s">
        <v>59</v>
      </c>
      <c r="D46" s="416">
        <v>24</v>
      </c>
      <c r="E46" s="416">
        <v>21</v>
      </c>
      <c r="F46" s="416">
        <v>22</v>
      </c>
      <c r="G46" s="416">
        <v>26</v>
      </c>
      <c r="H46" s="417">
        <v>28</v>
      </c>
      <c r="I46" s="27"/>
      <c r="J46" s="5"/>
      <c r="K46" s="5"/>
    </row>
    <row r="47" spans="1:11" ht="19.95" customHeight="1" x14ac:dyDescent="0.25">
      <c r="A47" s="5"/>
      <c r="B47" s="479"/>
      <c r="C47" s="426" t="s">
        <v>60</v>
      </c>
      <c r="D47" s="416">
        <v>27</v>
      </c>
      <c r="E47" s="416">
        <v>25</v>
      </c>
      <c r="F47" s="416">
        <v>27</v>
      </c>
      <c r="G47" s="416">
        <v>30</v>
      </c>
      <c r="H47" s="417">
        <v>31</v>
      </c>
      <c r="I47" s="27"/>
      <c r="J47" s="5"/>
      <c r="K47" s="5"/>
    </row>
    <row r="48" spans="1:11" ht="19.95" customHeight="1" x14ac:dyDescent="0.25">
      <c r="A48" s="5"/>
      <c r="B48" s="479"/>
      <c r="C48" s="426" t="s">
        <v>61</v>
      </c>
      <c r="D48" s="416">
        <v>18</v>
      </c>
      <c r="E48" s="416">
        <v>17</v>
      </c>
      <c r="F48" s="416">
        <v>18</v>
      </c>
      <c r="G48" s="416">
        <v>20</v>
      </c>
      <c r="H48" s="417">
        <v>21</v>
      </c>
      <c r="I48" s="27"/>
      <c r="J48" s="5"/>
      <c r="K48" s="5"/>
    </row>
    <row r="49" spans="1:11" ht="19.95" customHeight="1" x14ac:dyDescent="0.25">
      <c r="A49" s="5"/>
      <c r="B49" s="479"/>
      <c r="C49" s="426" t="s">
        <v>62</v>
      </c>
      <c r="D49" s="416">
        <v>4</v>
      </c>
      <c r="E49" s="416">
        <v>3</v>
      </c>
      <c r="F49" s="416">
        <v>4</v>
      </c>
      <c r="G49" s="416">
        <v>4</v>
      </c>
      <c r="H49" s="417">
        <v>4</v>
      </c>
      <c r="I49" s="27"/>
      <c r="J49" s="5"/>
      <c r="K49" s="5"/>
    </row>
    <row r="50" spans="1:11" ht="19.95" customHeight="1" thickBot="1" x14ac:dyDescent="0.3">
      <c r="A50" s="5"/>
      <c r="B50" s="480"/>
      <c r="C50" s="431" t="s">
        <v>63</v>
      </c>
      <c r="D50" s="407">
        <v>26.939761039310262</v>
      </c>
      <c r="E50" s="407">
        <v>25.385635328983096</v>
      </c>
      <c r="F50" s="407">
        <v>24.213789498152394</v>
      </c>
      <c r="G50" s="407">
        <v>14.750051793268547</v>
      </c>
      <c r="H50" s="407">
        <v>17.227712005526854</v>
      </c>
      <c r="I50" s="418"/>
      <c r="J50" s="5"/>
      <c r="K50" s="5"/>
    </row>
    <row r="51" spans="1:11" ht="13.2" customHeight="1" x14ac:dyDescent="0.25">
      <c r="A51" s="5"/>
      <c r="B51" s="485" t="s">
        <v>64</v>
      </c>
      <c r="C51" s="485"/>
      <c r="D51" s="485"/>
      <c r="E51" s="485"/>
      <c r="F51" s="485"/>
      <c r="G51" s="485"/>
      <c r="H51" s="485"/>
      <c r="I51" s="485"/>
      <c r="J51" s="5"/>
      <c r="K51" s="5"/>
    </row>
    <row r="52" spans="1:11" ht="56.4" customHeight="1" x14ac:dyDescent="0.25">
      <c r="A52" s="5"/>
      <c r="B52" s="485"/>
      <c r="C52" s="485"/>
      <c r="D52" s="485"/>
      <c r="E52" s="485"/>
      <c r="F52" s="485"/>
      <c r="G52" s="485"/>
      <c r="H52" s="485"/>
      <c r="I52" s="485"/>
      <c r="J52" s="5"/>
      <c r="K52" s="5"/>
    </row>
    <row r="53" spans="1:11" x14ac:dyDescent="0.25">
      <c r="A53" s="5"/>
      <c r="B53" s="477" t="s">
        <v>65</v>
      </c>
      <c r="C53" s="477"/>
      <c r="D53" s="477"/>
      <c r="E53" s="477"/>
      <c r="F53" s="477"/>
      <c r="G53" s="477"/>
      <c r="H53" s="477"/>
      <c r="I53" s="477"/>
      <c r="J53" s="5"/>
      <c r="K53" s="5"/>
    </row>
    <row r="54" spans="1:11" x14ac:dyDescent="0.25">
      <c r="A54" s="5"/>
      <c r="B54" s="5"/>
      <c r="C54" s="5"/>
      <c r="D54" s="5"/>
      <c r="E54" s="5"/>
      <c r="F54" s="5"/>
      <c r="G54" s="5"/>
      <c r="H54" s="5"/>
      <c r="I54" s="5"/>
      <c r="J54" s="5"/>
      <c r="K54" s="5"/>
    </row>
  </sheetData>
  <mergeCells count="10">
    <mergeCell ref="B53:I53"/>
    <mergeCell ref="B51:I52"/>
    <mergeCell ref="B15:I16"/>
    <mergeCell ref="B33:I34"/>
    <mergeCell ref="B6:B14"/>
    <mergeCell ref="B24:B32"/>
    <mergeCell ref="B42:B50"/>
    <mergeCell ref="B39:I39"/>
    <mergeCell ref="B17:I17"/>
    <mergeCell ref="B35:I35"/>
  </mergeCells>
  <pageMargins left="0.7" right="0.7" top="0.75" bottom="0.75" header="0.3" footer="0.3"/>
  <pageSetup scale="34" orientation="portrait" r:id="rId1"/>
  <rowBreaks count="2" manualBreakCount="2">
    <brk id="18" max="16383" man="1"/>
    <brk id="36" max="16383" man="1"/>
  </rowBreaks>
  <extLst>
    <ext xmlns:x14="http://schemas.microsoft.com/office/spreadsheetml/2009/9/main" uri="{05C60535-1F16-4fd2-B633-F4F36F0B64E0}">
      <x14:sparklineGroups xmlns:xm="http://schemas.microsoft.com/office/excel/2006/main">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'4.Density'!D30:H30</xm:f>
              <xm:sqref>I30</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'4.Density'!D29:H29</xm:f>
              <xm:sqref>I29</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'4.Density'!D28:H28</xm:f>
              <xm:sqref>I28</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'4.Density'!D27:H27</xm:f>
              <xm:sqref>I27</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'4.Density'!D26:H26</xm:f>
              <xm:sqref>I26</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'4.Density'!D25:H25</xm:f>
              <xm:sqref>I25</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'4.Density'!D12:H12</xm:f>
              <xm:sqref>I12</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'4.Density'!D11:H11</xm:f>
              <xm:sqref>I11</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'4.Density'!D10:H10</xm:f>
              <xm:sqref>I10</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'4.Density'!D9:H9</xm:f>
              <xm:sqref>I9</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'4.Density'!D8:H8</xm:f>
              <xm:sqref>I8</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'4.Density'!D7:H7</xm:f>
              <xm:sqref>I7</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'4.Density'!D24:H24</xm:f>
              <xm:sqref>I24</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'4.Density'!D31:H31</xm:f>
              <xm:sqref>I31</xm:sqref>
            </x14:sparkline>
            <x14:sparkline>
              <xm:f>'4.Density'!D32:H32</xm:f>
              <xm:sqref>I32</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'4.Density'!D13:H13</xm:f>
              <xm:sqref>I13</xm:sqref>
            </x14:sparkline>
            <x14:sparkline>
              <xm:f>'4.Density'!D14:H14</xm:f>
              <xm:sqref>I14</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'4.Density'!D6:H6</xm:f>
              <xm:sqref>I6</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'4.Density'!D49:H49</xm:f>
              <xm:sqref>I49</xm:sqref>
            </x14:sparkline>
            <x14:sparkline>
              <xm:f>'4.Density'!D50:H50</xm:f>
              <xm:sqref>I50</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'4.Density'!D42:H42</xm:f>
              <xm:sqref>I42</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'4.Density'!D43:H43</xm:f>
              <xm:sqref>I43</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'4.Density'!D44:H44</xm:f>
              <xm:sqref>I44</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'4.Density'!D45:H45</xm:f>
              <xm:sqref>I45</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'4.Density'!D46:H46</xm:f>
              <xm:sqref>I46</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'4.Density'!D47:H47</xm:f>
              <xm:sqref>I47</xm:sqref>
            </x14:sparkline>
          </x14:sparklines>
        </x14:sparklineGroup>
        <x14:sparklineGroup displayEmptyCellsAs="gap" markers="1" first="1" last="1">
          <x14:colorSeries theme="4" tint="-0.249977111117893"/>
          <x14:colorNegative rgb="FFD00000"/>
          <x14:colorAxis rgb="FF000000"/>
          <x14:colorMarkers rgb="FFD00000"/>
          <x14:colorFirst rgb="FFD00000"/>
          <x14:colorLast rgb="FFD00000"/>
          <x14:colorHigh rgb="FFD00000"/>
          <x14:colorLow rgb="FFD00000"/>
          <x14:sparklines>
            <x14:sparkline>
              <xm:f>'4.Density'!D48:H48</xm:f>
              <xm:sqref>I48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23</vt:i4>
      </vt:variant>
    </vt:vector>
  </HeadingPairs>
  <TitlesOfParts>
    <vt:vector size="47" baseType="lpstr">
      <vt:lpstr>Sheet1</vt:lpstr>
      <vt:lpstr>Cover</vt:lpstr>
      <vt:lpstr>Notes</vt:lpstr>
      <vt:lpstr>Contents</vt:lpstr>
      <vt:lpstr>Section 1 - Global</vt:lpstr>
      <vt:lpstr>1.Premium Income</vt:lpstr>
      <vt:lpstr>2.Growth Rate</vt:lpstr>
      <vt:lpstr>3.Penetration</vt:lpstr>
      <vt:lpstr>4.Density</vt:lpstr>
      <vt:lpstr>5.GDP Growth Rate</vt:lpstr>
      <vt:lpstr>6.Population</vt:lpstr>
      <vt:lpstr>Section 2 - Local</vt:lpstr>
      <vt:lpstr>7.Overview</vt:lpstr>
      <vt:lpstr>8.Growth Rate</vt:lpstr>
      <vt:lpstr>9.Total Assets - Industry</vt:lpstr>
      <vt:lpstr>10.Distribution of Total Assets</vt:lpstr>
      <vt:lpstr>11.Profitability - Industry</vt:lpstr>
      <vt:lpstr>12.Profitability - LI &amp; GI</vt:lpstr>
      <vt:lpstr>13.Shareholders' Fund</vt:lpstr>
      <vt:lpstr>14.No. of Branch, Empl &amp; Agents</vt:lpstr>
      <vt:lpstr>15. Individual GWP - LT + GI  </vt:lpstr>
      <vt:lpstr>16. Individual Total Assets </vt:lpstr>
      <vt:lpstr>17. Individual SH Funds </vt:lpstr>
      <vt:lpstr>18. Brancs, Emp, Agents</vt:lpstr>
      <vt:lpstr>'1.Premium Income'!Print_Area</vt:lpstr>
      <vt:lpstr>'10.Distribution of Total Assets'!Print_Area</vt:lpstr>
      <vt:lpstr>'11.Profitability - Industry'!Print_Area</vt:lpstr>
      <vt:lpstr>'12.Profitability - LI &amp; GI'!Print_Area</vt:lpstr>
      <vt:lpstr>'13.Shareholders'' Fund'!Print_Area</vt:lpstr>
      <vt:lpstr>'14.No. of Branch, Empl &amp; Agents'!Print_Area</vt:lpstr>
      <vt:lpstr>'15. Individual GWP - LT + GI  '!Print_Area</vt:lpstr>
      <vt:lpstr>'16. Individual Total Assets '!Print_Area</vt:lpstr>
      <vt:lpstr>'17. Individual SH Funds '!Print_Area</vt:lpstr>
      <vt:lpstr>'18. Brancs, Emp, Agents'!Print_Area</vt:lpstr>
      <vt:lpstr>'2.Growth Rate'!Print_Area</vt:lpstr>
      <vt:lpstr>'3.Penetration'!Print_Area</vt:lpstr>
      <vt:lpstr>'4.Density'!Print_Area</vt:lpstr>
      <vt:lpstr>'5.GDP Growth Rate'!Print_Area</vt:lpstr>
      <vt:lpstr>'6.Population'!Print_Area</vt:lpstr>
      <vt:lpstr>'7.Overview'!Print_Area</vt:lpstr>
      <vt:lpstr>'8.Growth Rate'!Print_Area</vt:lpstr>
      <vt:lpstr>'9.Total Assets - Industry'!Print_Area</vt:lpstr>
      <vt:lpstr>Contents!Print_Area</vt:lpstr>
      <vt:lpstr>Cover!Print_Area</vt:lpstr>
      <vt:lpstr>Notes!Print_Area</vt:lpstr>
      <vt:lpstr>'Section 1 - Global'!Print_Area</vt:lpstr>
      <vt:lpstr>'Section 2 - Local'!Print_Area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Hashanka Gayan</dc:creator>
  <cp:keywords/>
  <dc:description/>
  <cp:lastModifiedBy>malin vijayantha</cp:lastModifiedBy>
  <cp:revision/>
  <dcterms:created xsi:type="dcterms:W3CDTF">2024-10-25T10:24:01Z</dcterms:created>
  <dcterms:modified xsi:type="dcterms:W3CDTF">2024-11-11T11:05:44Z</dcterms:modified>
  <cp:category/>
  <cp:contentStatus/>
</cp:coreProperties>
</file>